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080" yWindow="140" windowWidth="23080" windowHeight="20100" tabRatio="1000" activeTab="1"/>
  </bookViews>
  <sheets>
    <sheet name="申請書" sheetId="1" r:id="rId1"/>
    <sheet name="入力シート" sheetId="10" r:id="rId2"/>
  </sheets>
  <definedNames>
    <definedName name="_xlnm.Print_Area" localSheetId="0">申請書!$A$1:$AY$625</definedName>
    <definedName name="_xlnm.Print_Area" localSheetId="1">入力シート!$A$1:$K$155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X282" i="1" l="1"/>
  <c r="X302" i="1"/>
  <c r="E55" i="10"/>
  <c r="E54" i="10"/>
  <c r="AA297" i="1"/>
  <c r="Q297" i="1"/>
  <c r="AL297" i="1"/>
  <c r="D226" i="1"/>
  <c r="D225" i="1"/>
  <c r="M237" i="1"/>
  <c r="C80" i="10"/>
  <c r="T350" i="1"/>
  <c r="AI16" i="1"/>
  <c r="AM16" i="1"/>
  <c r="AQ16" i="1"/>
  <c r="O58" i="1"/>
  <c r="Y19" i="1"/>
  <c r="O56" i="1"/>
  <c r="Y20" i="1"/>
  <c r="O57" i="1"/>
  <c r="AM63" i="1"/>
  <c r="O64" i="1"/>
  <c r="O65" i="1"/>
  <c r="O76" i="1"/>
  <c r="Z65" i="1"/>
  <c r="AM65" i="1"/>
  <c r="O66" i="1"/>
  <c r="O67" i="1"/>
  <c r="O68" i="1"/>
  <c r="O69" i="1"/>
  <c r="AM74" i="1"/>
  <c r="O75" i="1"/>
  <c r="Z76" i="1"/>
  <c r="AM76" i="1"/>
  <c r="O77" i="1"/>
  <c r="O78" i="1"/>
  <c r="O79" i="1"/>
  <c r="O80" i="1"/>
  <c r="U81" i="1"/>
  <c r="O180" i="1"/>
  <c r="AM84" i="1"/>
  <c r="O85" i="1"/>
  <c r="O86" i="1"/>
  <c r="Z86" i="1"/>
  <c r="AM86" i="1"/>
  <c r="O87" i="1"/>
  <c r="O88" i="1"/>
  <c r="O89" i="1"/>
  <c r="O90" i="1"/>
  <c r="U91" i="1"/>
  <c r="AM94" i="1"/>
  <c r="O95" i="1"/>
  <c r="O96" i="1"/>
  <c r="Z96" i="1"/>
  <c r="AM96" i="1"/>
  <c r="O97" i="1"/>
  <c r="O98" i="1"/>
  <c r="O99" i="1"/>
  <c r="O100" i="1"/>
  <c r="U101" i="1"/>
  <c r="AD104" i="1"/>
  <c r="AM104" i="1"/>
  <c r="O105" i="1"/>
  <c r="O106" i="1"/>
  <c r="Z106" i="1"/>
  <c r="AM106" i="1"/>
  <c r="O107" i="1"/>
  <c r="O108" i="1"/>
  <c r="O109" i="1"/>
  <c r="O110" i="1"/>
  <c r="U111" i="1"/>
  <c r="B118" i="1"/>
  <c r="I119" i="1"/>
  <c r="W120" i="1"/>
  <c r="B122" i="1"/>
  <c r="I123" i="1"/>
  <c r="W124" i="1"/>
  <c r="B126" i="1"/>
  <c r="I127" i="1"/>
  <c r="W128" i="1"/>
  <c r="I130" i="1"/>
  <c r="W131" i="1"/>
  <c r="I133" i="1"/>
  <c r="W134" i="1"/>
  <c r="B136" i="1"/>
  <c r="I137" i="1"/>
  <c r="W138" i="1"/>
  <c r="I140" i="1"/>
  <c r="W141" i="1"/>
  <c r="I143" i="1"/>
  <c r="W144" i="1"/>
  <c r="AD148" i="1"/>
  <c r="O149" i="1"/>
  <c r="O150" i="1"/>
  <c r="O151" i="1"/>
  <c r="O152" i="1"/>
  <c r="O153" i="1"/>
  <c r="O154" i="1"/>
  <c r="R155" i="1"/>
  <c r="AD157" i="1"/>
  <c r="O158" i="1"/>
  <c r="O159" i="1"/>
  <c r="O160" i="1"/>
  <c r="O161" i="1"/>
  <c r="O162" i="1"/>
  <c r="O163" i="1"/>
  <c r="R164" i="1"/>
  <c r="AD171" i="1"/>
  <c r="O173" i="1"/>
  <c r="Z173" i="1"/>
  <c r="T178" i="1"/>
  <c r="AD181" i="1"/>
  <c r="AM181" i="1"/>
  <c r="O182" i="1"/>
  <c r="O183" i="1"/>
  <c r="Z183" i="1"/>
  <c r="AM183" i="1"/>
  <c r="O184" i="1"/>
  <c r="O185" i="1"/>
  <c r="O186" i="1"/>
  <c r="O187" i="1"/>
  <c r="T188" i="1"/>
  <c r="AD190" i="1"/>
  <c r="AM190" i="1"/>
  <c r="O191" i="1"/>
  <c r="O192" i="1"/>
  <c r="Z192" i="1"/>
  <c r="AM192" i="1"/>
  <c r="O193" i="1"/>
  <c r="O194" i="1"/>
  <c r="O195" i="1"/>
  <c r="O196" i="1"/>
  <c r="S197" i="1"/>
  <c r="AD199" i="1"/>
  <c r="AM199" i="1"/>
  <c r="O200" i="1"/>
  <c r="O201" i="1"/>
  <c r="Z201" i="1"/>
  <c r="AM201" i="1"/>
  <c r="O202" i="1"/>
  <c r="O203" i="1"/>
  <c r="O204" i="1"/>
  <c r="O205" i="1"/>
  <c r="S206" i="1"/>
  <c r="M240" i="1"/>
  <c r="I244" i="1"/>
  <c r="I245" i="1"/>
  <c r="N248" i="1"/>
  <c r="V251" i="1"/>
  <c r="V255" i="1"/>
  <c r="V256" i="1"/>
  <c r="L260" i="1"/>
  <c r="Z260" i="1"/>
  <c r="AN260" i="1"/>
  <c r="L262" i="1"/>
  <c r="Z262" i="1"/>
  <c r="AN262" i="1"/>
  <c r="L264" i="1"/>
  <c r="Z264" i="1"/>
  <c r="AN264" i="1"/>
  <c r="L266" i="1"/>
  <c r="Z266" i="1"/>
  <c r="AN266" i="1"/>
  <c r="S267" i="1"/>
  <c r="AI269" i="1"/>
  <c r="AI270" i="1"/>
  <c r="L271" i="1"/>
  <c r="N274" i="1"/>
  <c r="V274" i="1"/>
  <c r="I277" i="1"/>
  <c r="Q281" i="1"/>
  <c r="AA281" i="1"/>
  <c r="AL281" i="1"/>
  <c r="Q286" i="1"/>
  <c r="AA286" i="1"/>
  <c r="AL286" i="1"/>
  <c r="Q288" i="1"/>
  <c r="AA288" i="1"/>
  <c r="AL288" i="1"/>
  <c r="Q290" i="1"/>
  <c r="AA290" i="1"/>
  <c r="AL290" i="1"/>
  <c r="Q292" i="1"/>
  <c r="AA292" i="1"/>
  <c r="AL292" i="1"/>
  <c r="Q293" i="1"/>
  <c r="AA293" i="1"/>
  <c r="AL293" i="1"/>
  <c r="Q294" i="1"/>
  <c r="AA294" i="1"/>
  <c r="AL294" i="1"/>
  <c r="Q295" i="1"/>
  <c r="AA295" i="1"/>
  <c r="AL295" i="1"/>
  <c r="Q296" i="1"/>
  <c r="AA296" i="1"/>
  <c r="AL296" i="1"/>
  <c r="Q298" i="1"/>
  <c r="AA298" i="1"/>
  <c r="AL298" i="1"/>
  <c r="BB292" i="1"/>
  <c r="BA292" i="1"/>
  <c r="BC292" i="1"/>
  <c r="BD292" i="1"/>
  <c r="BB293" i="1"/>
  <c r="BA293" i="1"/>
  <c r="BC293" i="1"/>
  <c r="BD293" i="1"/>
  <c r="BB294" i="1"/>
  <c r="BA294" i="1"/>
  <c r="BC294" i="1"/>
  <c r="BD294" i="1"/>
  <c r="BB295" i="1"/>
  <c r="BA295" i="1"/>
  <c r="BC295" i="1"/>
  <c r="BD295" i="1"/>
  <c r="BB296" i="1"/>
  <c r="BA296" i="1"/>
  <c r="BC296" i="1"/>
  <c r="BD296" i="1"/>
  <c r="BB287" i="1"/>
  <c r="BA287" i="1"/>
  <c r="BC287" i="1"/>
  <c r="BD287" i="1"/>
  <c r="BD298" i="1"/>
  <c r="O301" i="1"/>
  <c r="AC306" i="1"/>
  <c r="AC307" i="1"/>
  <c r="R311" i="1"/>
  <c r="AE311" i="1"/>
  <c r="R312" i="1"/>
  <c r="AE312" i="1"/>
  <c r="R313" i="1"/>
  <c r="AE313" i="1"/>
  <c r="Q314" i="1"/>
  <c r="AE314" i="1"/>
  <c r="AK315" i="1"/>
  <c r="I317" i="1"/>
  <c r="Q322" i="1"/>
  <c r="U325" i="1"/>
  <c r="Y325" i="1"/>
  <c r="AC325" i="1"/>
  <c r="U328" i="1"/>
  <c r="Y328" i="1"/>
  <c r="AC328" i="1"/>
  <c r="J332" i="1"/>
  <c r="S332" i="1"/>
  <c r="W332" i="1"/>
  <c r="AA332" i="1"/>
  <c r="AF332" i="1"/>
  <c r="J333" i="1"/>
  <c r="S333" i="1"/>
  <c r="W333" i="1"/>
  <c r="AA333" i="1"/>
  <c r="AF333" i="1"/>
  <c r="J334" i="1"/>
  <c r="S334" i="1"/>
  <c r="W334" i="1"/>
  <c r="AA334" i="1"/>
  <c r="AF334" i="1"/>
  <c r="R337" i="1"/>
  <c r="Q299" i="1"/>
  <c r="AA299" i="1"/>
  <c r="AL299" i="1"/>
  <c r="O172" i="1"/>
  <c r="O14" i="10"/>
  <c r="O16" i="10"/>
  <c r="O15" i="10"/>
  <c r="O17" i="10"/>
  <c r="O18" i="10"/>
  <c r="O21" i="10"/>
  <c r="O22" i="10"/>
  <c r="P83" i="1"/>
  <c r="Q170" i="1"/>
  <c r="AM171" i="1"/>
  <c r="AM173" i="1"/>
  <c r="O174" i="1"/>
  <c r="O175" i="1"/>
  <c r="O176" i="1"/>
  <c r="O177" i="1"/>
  <c r="O59" i="1"/>
  <c r="O210" i="1"/>
  <c r="O212" i="1"/>
  <c r="O213" i="1"/>
  <c r="O214" i="1"/>
  <c r="O215" i="1"/>
  <c r="U369" i="1"/>
  <c r="U370" i="1"/>
  <c r="G14" i="1"/>
  <c r="AC24" i="1"/>
  <c r="O55" i="1"/>
  <c r="AI55" i="1"/>
  <c r="N209" i="1"/>
  <c r="T211" i="1"/>
  <c r="AA211" i="1"/>
  <c r="D219" i="1"/>
  <c r="M219" i="1"/>
  <c r="D220" i="1"/>
  <c r="M220" i="1"/>
  <c r="D221" i="1"/>
  <c r="BA264" i="1"/>
  <c r="BB264" i="1"/>
  <c r="BE264" i="1"/>
  <c r="BF264" i="1"/>
  <c r="BA267" i="1"/>
  <c r="BE267" i="1"/>
  <c r="BA269" i="1"/>
  <c r="BE269" i="1"/>
  <c r="Q289" i="1"/>
  <c r="AA289" i="1"/>
  <c r="AL289" i="1"/>
  <c r="L340" i="1"/>
  <c r="T347" i="1"/>
  <c r="E80" i="10"/>
  <c r="M350" i="1"/>
  <c r="M351" i="1"/>
  <c r="T351" i="1"/>
  <c r="M352" i="1"/>
  <c r="T352" i="1"/>
  <c r="M353" i="1"/>
  <c r="T353" i="1"/>
  <c r="I357" i="1"/>
  <c r="C85" i="10"/>
  <c r="K360" i="1"/>
  <c r="E85" i="10"/>
  <c r="Z360" i="1"/>
  <c r="M363" i="1"/>
  <c r="M364" i="1"/>
  <c r="M365" i="1"/>
  <c r="U371" i="1"/>
  <c r="U372" i="1"/>
  <c r="C91" i="10"/>
  <c r="Q376" i="1"/>
  <c r="Q377" i="1"/>
  <c r="O380" i="1"/>
  <c r="AQ385" i="1"/>
  <c r="AQ386" i="1"/>
  <c r="X388" i="1"/>
  <c r="J397" i="1"/>
  <c r="Q397" i="1"/>
  <c r="AA397" i="1"/>
  <c r="I101" i="10"/>
  <c r="AL397" i="1"/>
  <c r="J398" i="1"/>
  <c r="Q398" i="1"/>
  <c r="AA398" i="1"/>
  <c r="I102" i="10"/>
  <c r="AL398" i="1"/>
  <c r="J399" i="1"/>
  <c r="Q399" i="1"/>
  <c r="AA399" i="1"/>
  <c r="I103" i="10"/>
  <c r="AL399" i="1"/>
  <c r="J400" i="1"/>
  <c r="Q400" i="1"/>
  <c r="AA400" i="1"/>
  <c r="I104" i="10"/>
  <c r="AL400" i="1"/>
  <c r="J401" i="1"/>
  <c r="Q401" i="1"/>
  <c r="AA401" i="1"/>
  <c r="I105" i="10"/>
  <c r="AL401" i="1"/>
  <c r="J402" i="1"/>
  <c r="Q402" i="1"/>
  <c r="AA402" i="1"/>
  <c r="I106" i="10"/>
  <c r="AL402" i="1"/>
  <c r="C107" i="10"/>
  <c r="Q403" i="1"/>
  <c r="AA403" i="1"/>
  <c r="AL403" i="1"/>
  <c r="N406" i="1"/>
  <c r="N409" i="1"/>
  <c r="N412" i="1"/>
  <c r="M415" i="1"/>
  <c r="N418" i="1"/>
  <c r="AE418" i="1"/>
  <c r="Q421" i="1"/>
  <c r="Q424" i="1"/>
  <c r="V432" i="1"/>
  <c r="V435" i="1"/>
  <c r="R438" i="1"/>
  <c r="R441" i="1"/>
  <c r="R444" i="1"/>
  <c r="R448" i="1"/>
  <c r="AI449" i="1"/>
  <c r="H455" i="1"/>
  <c r="R455" i="1"/>
  <c r="AG455" i="1"/>
  <c r="H456" i="1"/>
  <c r="R456" i="1"/>
  <c r="AG456" i="1"/>
  <c r="H457" i="1"/>
  <c r="R457" i="1"/>
  <c r="AG457" i="1"/>
  <c r="H458" i="1"/>
  <c r="R458" i="1"/>
  <c r="AG458" i="1"/>
  <c r="H459" i="1"/>
  <c r="R459" i="1"/>
  <c r="AG459" i="1"/>
  <c r="V476" i="1"/>
  <c r="V479" i="1"/>
  <c r="E118" i="10"/>
  <c r="R482" i="1"/>
  <c r="R485" i="1"/>
  <c r="R488" i="1"/>
  <c r="R492" i="1"/>
  <c r="AI493" i="1"/>
  <c r="H499" i="1"/>
  <c r="R499" i="1"/>
  <c r="AG499" i="1"/>
  <c r="H500" i="1"/>
  <c r="R500" i="1"/>
  <c r="AG500" i="1"/>
  <c r="H501" i="1"/>
  <c r="R501" i="1"/>
  <c r="AG501" i="1"/>
  <c r="H502" i="1"/>
  <c r="R502" i="1"/>
  <c r="AG502" i="1"/>
  <c r="H503" i="1"/>
  <c r="R503" i="1"/>
  <c r="AG503" i="1"/>
  <c r="AG504" i="1"/>
  <c r="W521" i="1"/>
  <c r="E45" i="10"/>
  <c r="T524" i="1"/>
  <c r="T528" i="1"/>
  <c r="T529" i="1"/>
  <c r="V530" i="1"/>
  <c r="AG530" i="1"/>
  <c r="L531" i="1"/>
  <c r="V531" i="1"/>
  <c r="D535" i="1"/>
  <c r="D536" i="1"/>
  <c r="D540" i="1"/>
  <c r="D541" i="1"/>
  <c r="D542" i="1"/>
  <c r="D543" i="1"/>
  <c r="D544" i="1"/>
  <c r="I548" i="1"/>
  <c r="I549" i="1"/>
  <c r="D550" i="1"/>
  <c r="D552" i="1"/>
  <c r="G556" i="1"/>
  <c r="G559" i="1"/>
  <c r="O568" i="1"/>
  <c r="O569" i="1"/>
  <c r="O570" i="1"/>
  <c r="O571" i="1"/>
  <c r="O572" i="1"/>
  <c r="AM576" i="1"/>
  <c r="O577" i="1"/>
  <c r="O578" i="1"/>
  <c r="Z578" i="1"/>
  <c r="AM578" i="1"/>
  <c r="O579" i="1"/>
  <c r="O580" i="1"/>
  <c r="O581" i="1"/>
  <c r="O582" i="1"/>
  <c r="AM587" i="1"/>
  <c r="O588" i="1"/>
  <c r="O589" i="1"/>
  <c r="Z589" i="1"/>
  <c r="AM589" i="1"/>
  <c r="O590" i="1"/>
  <c r="O591" i="1"/>
  <c r="O592" i="1"/>
  <c r="O593" i="1"/>
  <c r="U594" i="1"/>
  <c r="P596" i="1"/>
  <c r="AM597" i="1"/>
  <c r="O598" i="1"/>
  <c r="O599" i="1"/>
  <c r="Z599" i="1"/>
  <c r="AM599" i="1"/>
  <c r="O600" i="1"/>
  <c r="O601" i="1"/>
  <c r="O602" i="1"/>
  <c r="O603" i="1"/>
  <c r="U604" i="1"/>
  <c r="AM607" i="1"/>
  <c r="O608" i="1"/>
  <c r="O609" i="1"/>
  <c r="Z609" i="1"/>
  <c r="AM609" i="1"/>
  <c r="O610" i="1"/>
  <c r="O611" i="1"/>
  <c r="O612" i="1"/>
  <c r="O613" i="1"/>
  <c r="U614" i="1"/>
  <c r="AD617" i="1"/>
  <c r="AM617" i="1"/>
  <c r="O618" i="1"/>
  <c r="O619" i="1"/>
  <c r="Z619" i="1"/>
  <c r="AM619" i="1"/>
  <c r="O620" i="1"/>
  <c r="O621" i="1"/>
  <c r="O622" i="1"/>
  <c r="O623" i="1"/>
  <c r="U624" i="1"/>
  <c r="E32" i="10"/>
  <c r="J33" i="10"/>
  <c r="J34" i="10"/>
  <c r="E42" i="10"/>
  <c r="J42" i="10"/>
  <c r="J45" i="10"/>
  <c r="E46" i="10"/>
  <c r="E47" i="10"/>
  <c r="E48" i="10"/>
  <c r="E49" i="10"/>
  <c r="E50" i="10"/>
  <c r="E51" i="10"/>
  <c r="E52" i="10"/>
  <c r="E53" i="10"/>
  <c r="E56" i="10"/>
  <c r="D107" i="10"/>
  <c r="I107" i="10"/>
  <c r="B132" i="10"/>
  <c r="B133" i="10"/>
  <c r="B134" i="10"/>
  <c r="B135" i="10"/>
  <c r="C136" i="10"/>
  <c r="E136" i="10"/>
  <c r="C137" i="10"/>
  <c r="E137" i="10"/>
</calcChain>
</file>

<file path=xl/comments1.xml><?xml version="1.0" encoding="utf-8"?>
<comments xmlns="http://schemas.openxmlformats.org/spreadsheetml/2006/main">
  <authors>
    <author>Momo</author>
  </authors>
  <commentList>
    <comment ref="I3" authorId="0">
      <text>
        <r>
          <rPr>
            <sz val="9"/>
            <color indexed="81"/>
            <rFont val="Osaka"/>
            <family val="3"/>
            <charset val="128"/>
          </rPr>
          <t>工事を行う都道府県を入力</t>
        </r>
      </text>
    </comment>
    <comment ref="C11" authorId="0">
      <text>
        <r>
          <rPr>
            <sz val="9"/>
            <color indexed="81"/>
            <rFont val="Osaka"/>
            <family val="3"/>
            <charset val="128"/>
          </rPr>
          <t>監理未定の場合は１
監理する場合は、２を入力</t>
        </r>
        <r>
          <rPr>
            <sz val="10"/>
            <color indexed="81"/>
            <rFont val="Osaka"/>
            <charset val="128"/>
          </rPr>
          <t xml:space="preserve">
</t>
        </r>
      </text>
    </comment>
    <comment ref="C13" authorId="0">
      <text>
        <r>
          <rPr>
            <sz val="9"/>
            <color indexed="81"/>
            <rFont val="Osaka"/>
            <family val="3"/>
            <charset val="128"/>
          </rPr>
          <t>工事施工者が未定の場合は１を入力</t>
        </r>
      </text>
    </comment>
    <comment ref="D20" authorId="0">
      <text>
        <r>
          <rPr>
            <b/>
            <sz val="10"/>
            <color indexed="81"/>
            <rFont val="Osaka"/>
            <charset val="128"/>
          </rPr>
          <t>1：提出済み
2：未提出
 ?：不要は、？のまま</t>
        </r>
      </text>
    </comment>
    <comment ref="G20" authorId="0">
      <text>
        <r>
          <rPr>
            <b/>
            <sz val="10"/>
            <color indexed="81"/>
            <rFont val="Osaka"/>
            <charset val="128"/>
          </rPr>
          <t>提出先,予定提出先</t>
        </r>
      </text>
    </comment>
    <comment ref="C25" authorId="0">
      <text>
        <r>
          <rPr>
            <sz val="9"/>
            <color indexed="81"/>
            <rFont val="Osaka"/>
            <family val="3"/>
            <charset val="128"/>
          </rPr>
          <t>1.市街化区域
2.調整区域 
3.区分区域非設定 
4.準都市計 
5.外</t>
        </r>
        <r>
          <rPr>
            <sz val="10"/>
            <color indexed="81"/>
            <rFont val="Osaka"/>
            <charset val="128"/>
          </rPr>
          <t xml:space="preserve">
</t>
        </r>
      </text>
    </comment>
    <comment ref="C26" authorId="0">
      <text>
        <r>
          <rPr>
            <sz val="9"/>
            <color indexed="81"/>
            <rFont val="Osaka"/>
            <family val="3"/>
            <charset val="128"/>
          </rPr>
          <t>1.指定無し 
2.準防火 
3.防火</t>
        </r>
      </text>
    </comment>
    <comment ref="B31" authorId="0">
      <text>
        <r>
          <rPr>
            <sz val="9"/>
            <color indexed="81"/>
            <rFont val="Osaka"/>
            <family val="3"/>
            <charset val="128"/>
          </rPr>
          <t>用途地域が２以上に渡る時、
それぞれの用途地域ごとに面積を入力</t>
        </r>
        <r>
          <rPr>
            <sz val="10"/>
            <color indexed="81"/>
            <rFont val="Osaka"/>
            <charset val="128"/>
          </rPr>
          <t xml:space="preserve">
</t>
        </r>
      </text>
    </comment>
    <comment ref="B39" authorId="0">
      <text>
        <r>
          <rPr>
            <sz val="9"/>
            <color indexed="81"/>
            <rFont val="Osaka"/>
            <family val="3"/>
            <charset val="128"/>
          </rPr>
          <t>敷地に対して、
1.新築　2.増築を入力
それ以外の場合は、各部を直接入力して下さい。</t>
        </r>
      </text>
    </comment>
    <comment ref="J45" authorId="0">
      <text>
        <r>
          <rPr>
            <sz val="10"/>
            <color indexed="81"/>
            <rFont val="Osaka"/>
            <charset val="128"/>
          </rPr>
          <t>自動車車庫の容積率緩和は、自動計算します。共同住宅の廊下等の容積率の緩和は自動計算しませんので、手計算して下さい。</t>
        </r>
      </text>
    </comment>
    <comment ref="C65" authorId="0">
      <text>
        <r>
          <rPr>
            <sz val="9"/>
            <color indexed="81"/>
            <rFont val="Osaka"/>
            <family val="3"/>
            <charset val="128"/>
          </rPr>
          <t>1.有　2.無</t>
        </r>
      </text>
    </comment>
    <comment ref="C66" authorId="0">
      <text>
        <r>
          <rPr>
            <sz val="9"/>
            <color indexed="81"/>
            <rFont val="Osaka"/>
            <family val="3"/>
            <charset val="128"/>
          </rPr>
          <t>1.道路高さ
2.隣地高さ
3.北側高さ
不適用の場合は、そのまま未記入とする。</t>
        </r>
      </text>
    </comment>
    <comment ref="C84" authorId="0">
      <text>
        <r>
          <rPr>
            <sz val="9"/>
            <color indexed="81"/>
            <rFont val="Osaka"/>
            <family val="3"/>
            <charset val="128"/>
          </rPr>
          <t>建物に対して、
1.新築　2.増築を入力</t>
        </r>
      </text>
    </comment>
    <comment ref="C86" authorId="0">
      <text>
        <r>
          <rPr>
            <b/>
            <sz val="10"/>
            <color indexed="81"/>
            <rFont val="Osaka"/>
            <charset val="128"/>
          </rPr>
          <t>1:耐火建築物
2:準耐火(ｲ-1)
3:準耐火(ｲ-2)
4:準耐火(ﾛ-1)
5:準耐火(ﾛ-2)
6:耐火構造建築物
7:避難時間倒壊防止
8:その他</t>
        </r>
      </text>
    </comment>
    <comment ref="C96" authorId="0">
      <text>
        <r>
          <rPr>
            <b/>
            <sz val="10"/>
            <color indexed="81"/>
            <rFont val="Osaka"/>
            <charset val="128"/>
          </rPr>
          <t xml:space="preserve">適合判定有り：1
適合判定なし： ?
</t>
        </r>
        <r>
          <rPr>
            <sz val="10"/>
            <color indexed="81"/>
            <rFont val="Osaka"/>
            <charset val="128"/>
          </rPr>
          <t xml:space="preserve">
</t>
        </r>
      </text>
    </comment>
    <comment ref="C97" authorId="0">
      <text>
        <r>
          <rPr>
            <sz val="9"/>
            <color indexed="81"/>
            <rFont val="Osaka"/>
            <family val="3"/>
            <charset val="128"/>
          </rPr>
          <t>特例有り=1
特例無し=2を入力</t>
        </r>
      </text>
    </comment>
    <comment ref="H97" authorId="0">
      <text>
        <r>
          <rPr>
            <sz val="9"/>
            <color indexed="81"/>
            <rFont val="Osaka"/>
            <family val="3"/>
            <charset val="128"/>
          </rPr>
          <t>４号建物で
防火指定なしの場合＝３
準防火の場合＝４</t>
        </r>
        <r>
          <rPr>
            <b/>
            <sz val="10"/>
            <color indexed="81"/>
            <rFont val="Osaka"/>
            <charset val="128"/>
          </rPr>
          <t xml:space="preserve">
</t>
        </r>
      </text>
    </comment>
    <comment ref="C113" authorId="0">
      <text>
        <r>
          <rPr>
            <sz val="10"/>
            <color indexed="81"/>
            <rFont val="Osaka"/>
            <charset val="128"/>
          </rPr>
          <t>水洗=1
汲取=2
無い場合は？のまま</t>
        </r>
      </text>
    </comment>
    <comment ref="C139" authorId="0">
      <text>
        <r>
          <rPr>
            <sz val="10"/>
            <color indexed="81"/>
            <rFont val="Osaka"/>
            <charset val="128"/>
          </rPr>
          <t>採用した項目に１を入力
それ以外は、？のままに…</t>
        </r>
      </text>
    </comment>
    <comment ref="C142" authorId="0">
      <text>
        <r>
          <rPr>
            <b/>
            <sz val="10"/>
            <color indexed="81"/>
            <rFont val="Osaka"/>
            <charset val="128"/>
          </rPr>
          <t>採用した項目に１を入力
それ以外は、？のままに…</t>
        </r>
      </text>
    </comment>
    <comment ref="C150" authorId="0">
      <text>
        <r>
          <rPr>
            <sz val="10"/>
            <color indexed="81"/>
            <rFont val="Osaka"/>
            <charset val="128"/>
          </rPr>
          <t xml:space="preserve">認定プログラム：1
それ以外：2
</t>
        </r>
      </text>
    </comment>
  </commentList>
</comments>
</file>

<file path=xl/sharedStrings.xml><?xml version="1.0" encoding="utf-8"?>
<sst xmlns="http://schemas.openxmlformats.org/spreadsheetml/2006/main" count="1554" uniqueCount="721">
  <si>
    <t>□耐火構造建築物　■特定避難時間倒壊等防止建築物　□その他</t>
    <rPh sb="1" eb="8">
      <t>タイカケンチクブツ</t>
    </rPh>
    <rPh sb="10" eb="12">
      <t>トクテイ</t>
    </rPh>
    <rPh sb="12" eb="14">
      <t>ヒナン</t>
    </rPh>
    <rPh sb="14" eb="16">
      <t>ジカン</t>
    </rPh>
    <rPh sb="16" eb="18">
      <t>ＴＯＫＡＩ</t>
    </rPh>
    <rPh sb="18" eb="19">
      <t>トウ</t>
    </rPh>
    <rPh sb="19" eb="21">
      <t>ボウシ</t>
    </rPh>
    <rPh sb="21" eb="24">
      <t>ケンチクブツ</t>
    </rPh>
    <rPh sb="28" eb="29">
      <t>タ</t>
    </rPh>
    <phoneticPr fontId="2"/>
  </si>
  <si>
    <t>□耐火構造建築物　□特定避難時間倒壊等防止建築物　■その他</t>
    <rPh sb="1" eb="8">
      <t>タイカケンチクブツ</t>
    </rPh>
    <rPh sb="10" eb="12">
      <t>トクテイ</t>
    </rPh>
    <rPh sb="12" eb="14">
      <t>ヒナン</t>
    </rPh>
    <rPh sb="14" eb="16">
      <t>ジカン</t>
    </rPh>
    <rPh sb="16" eb="18">
      <t>ＴＯＫＡＩ</t>
    </rPh>
    <rPh sb="18" eb="19">
      <t>トウ</t>
    </rPh>
    <rPh sb="19" eb="21">
      <t>ボウシ</t>
    </rPh>
    <rPh sb="21" eb="24">
      <t>ケンチクブツ</t>
    </rPh>
    <rPh sb="28" eb="29">
      <t>タ</t>
    </rPh>
    <phoneticPr fontId="2"/>
  </si>
  <si>
    <t>造</t>
    <phoneticPr fontId="2"/>
  </si>
  <si>
    <t>延べ面積</t>
    <rPh sb="0" eb="1">
      <t>ノ</t>
    </rPh>
    <rPh sb="2" eb="4">
      <t>メンセキ</t>
    </rPh>
    <phoneticPr fontId="2"/>
  </si>
  <si>
    <t>最高の高さ</t>
    <rPh sb="0" eb="2">
      <t>サイコウ</t>
    </rPh>
    <rPh sb="3" eb="4">
      <t>タカ</t>
    </rPh>
    <phoneticPr fontId="2"/>
  </si>
  <si>
    <t>最高の軒高</t>
    <rPh sb="0" eb="2">
      <t>サイコウ</t>
    </rPh>
    <rPh sb="3" eb="4">
      <t>ノキ</t>
    </rPh>
    <rPh sb="4" eb="5">
      <t>タカ</t>
    </rPh>
    <phoneticPr fontId="2"/>
  </si>
  <si>
    <t>階数</t>
    <rPh sb="0" eb="2">
      <t>カイスウ</t>
    </rPh>
    <phoneticPr fontId="2"/>
  </si>
  <si>
    <t>地上</t>
    <rPh sb="0" eb="2">
      <t>チジョウ</t>
    </rPh>
    <phoneticPr fontId="2"/>
  </si>
  <si>
    <t>階　　地下</t>
    <rPh sb="0" eb="1">
      <t>カイ</t>
    </rPh>
    <rPh sb="3" eb="5">
      <t>チカ</t>
    </rPh>
    <phoneticPr fontId="2"/>
  </si>
  <si>
    <t>階</t>
    <rPh sb="0" eb="1">
      <t>カイ</t>
    </rPh>
    <phoneticPr fontId="2"/>
  </si>
  <si>
    <t>構造</t>
    <rPh sb="0" eb="2">
      <t>コウゾウ</t>
    </rPh>
    <phoneticPr fontId="2"/>
  </si>
  <si>
    <t>造　　一部</t>
    <rPh sb="0" eb="1">
      <t>ツク</t>
    </rPh>
    <rPh sb="3" eb="5">
      <t>イチブ</t>
    </rPh>
    <phoneticPr fontId="2"/>
  </si>
  <si>
    <t>造</t>
    <rPh sb="0" eb="1">
      <t>ゾウ</t>
    </rPh>
    <phoneticPr fontId="2"/>
  </si>
  <si>
    <t>特定構造計算基準</t>
    <rPh sb="0" eb="2">
      <t>トクテイ</t>
    </rPh>
    <rPh sb="2" eb="4">
      <t>コウゾウ</t>
    </rPh>
    <rPh sb="4" eb="6">
      <t>ケイサン</t>
    </rPh>
    <rPh sb="6" eb="8">
      <t>キジュン</t>
    </rPh>
    <phoneticPr fontId="2"/>
  </si>
  <si>
    <t>特定増改築構造計算基準</t>
    <rPh sb="0" eb="2">
      <t>トクテイ</t>
    </rPh>
    <rPh sb="2" eb="5">
      <t>ゾウカイチク</t>
    </rPh>
    <rPh sb="5" eb="9">
      <t>コウゾウケイサン</t>
    </rPh>
    <rPh sb="9" eb="11">
      <t>キジュン</t>
    </rPh>
    <phoneticPr fontId="2"/>
  </si>
  <si>
    <t>階別概要</t>
    <phoneticPr fontId="2"/>
  </si>
  <si>
    <t>令81条2項1号イ基準</t>
    <rPh sb="0" eb="1">
      <t>レイ</t>
    </rPh>
    <rPh sb="3" eb="4">
      <t>ジョウ</t>
    </rPh>
    <rPh sb="5" eb="6">
      <t>コウ</t>
    </rPh>
    <rPh sb="7" eb="8">
      <t>カクゴウ</t>
    </rPh>
    <rPh sb="9" eb="11">
      <t>キジュン</t>
    </rPh>
    <phoneticPr fontId="2"/>
  </si>
  <si>
    <t>(2)</t>
    <phoneticPr fontId="2"/>
  </si>
  <si>
    <t>【ｲ.敷地面積】</t>
    <phoneticPr fontId="2"/>
  </si>
  <si>
    <t>(1)</t>
    <phoneticPr fontId="2"/>
  </si>
  <si>
    <t>(</t>
    <phoneticPr fontId="2"/>
  </si>
  <si>
    <t>(1)</t>
    <phoneticPr fontId="2"/>
  </si>
  <si>
    <t>(2)</t>
    <phoneticPr fontId="2"/>
  </si>
  <si>
    <t>【ﾍ.認証型式部材等の認定番号】</t>
    <rPh sb="3" eb="5">
      <t>ニンショウ</t>
    </rPh>
    <rPh sb="5" eb="7">
      <t>カタシキ</t>
    </rPh>
    <rPh sb="7" eb="9">
      <t>ブザイ</t>
    </rPh>
    <rPh sb="9" eb="10">
      <t>トウ</t>
    </rPh>
    <rPh sb="11" eb="15">
      <t>ニンテイバンゴウ</t>
    </rPh>
    <phoneticPr fontId="2"/>
  </si>
  <si>
    <t>(型式認定番号は、直接入力)</t>
    <phoneticPr fontId="2"/>
  </si>
  <si>
    <t>?</t>
    <phoneticPr fontId="2"/>
  </si>
  <si>
    <t>【ﾊ.建築基準法施行令第10条各号に揚げる建築物の区分】</t>
    <phoneticPr fontId="2"/>
  </si>
  <si>
    <t>【ﾆ.認定型式の認定番号】</t>
    <rPh sb="3" eb="5">
      <t>ニンテイ</t>
    </rPh>
    <rPh sb="5" eb="7">
      <t>カタシキ</t>
    </rPh>
    <rPh sb="8" eb="10">
      <t>ニンテイ</t>
    </rPh>
    <rPh sb="10" eb="12">
      <t>バンゴウ</t>
    </rPh>
    <phoneticPr fontId="2"/>
  </si>
  <si>
    <t>【ﾎ.適合する一連の規定の区分】</t>
    <rPh sb="3" eb="5">
      <t>テキゴウ</t>
    </rPh>
    <rPh sb="7" eb="9">
      <t>イチレン</t>
    </rPh>
    <rPh sb="10" eb="12">
      <t>キテイ</t>
    </rPh>
    <rPh sb="13" eb="15">
      <t>クブン</t>
    </rPh>
    <phoneticPr fontId="2"/>
  </si>
  <si>
    <t>□建築基準法施行令第136条の２の11第1号イ</t>
    <rPh sb="1" eb="3">
      <t>ケンチク</t>
    </rPh>
    <rPh sb="3" eb="6">
      <t>キジュンホウ</t>
    </rPh>
    <rPh sb="6" eb="9">
      <t>セコウレイ</t>
    </rPh>
    <rPh sb="9" eb="10">
      <t>ダイ</t>
    </rPh>
    <rPh sb="13" eb="14">
      <t>ジョウ</t>
    </rPh>
    <rPh sb="19" eb="20">
      <t>ダイ</t>
    </rPh>
    <rPh sb="21" eb="22">
      <t>ゴウ</t>
    </rPh>
    <phoneticPr fontId="2"/>
  </si>
  <si>
    <t>□耐火建築物　□準耐火建築物(ｲ-1)　□準耐火建築物(ｲ-2)</t>
    <rPh sb="1" eb="6">
      <t>タイカケンチクブツ</t>
    </rPh>
    <rPh sb="8" eb="11">
      <t>ジュンタイカ</t>
    </rPh>
    <rPh sb="11" eb="14">
      <t>ケンチクブツ</t>
    </rPh>
    <phoneticPr fontId="2"/>
  </si>
  <si>
    <t>□準耐火建築物(ﾛ-1)　□準耐火建築物(ﾛ-2)</t>
    <rPh sb="1" eb="4">
      <t>ジュンタイカ</t>
    </rPh>
    <rPh sb="4" eb="7">
      <t>ケンチクブツ</t>
    </rPh>
    <phoneticPr fontId="2"/>
  </si>
  <si>
    <t>□防火地域　□準防火地域　□指定なし</t>
    <phoneticPr fontId="2"/>
  </si>
  <si>
    <t>第</t>
  </si>
  <si>
    <t>回</t>
  </si>
  <si>
    <t>□新築　□増築　□改築　□移転　□用途変更　□大規模の修繕　□大規模の模様替</t>
    <phoneticPr fontId="2"/>
  </si>
  <si>
    <t>？</t>
    <phoneticPr fontId="2"/>
  </si>
  <si>
    <t>□耐火構造建築物　□特定避難時間倒壊等防止建築物　□その他</t>
    <rPh sb="1" eb="8">
      <t>タイカケンチクブツ</t>
    </rPh>
    <rPh sb="10" eb="12">
      <t>トクテイ</t>
    </rPh>
    <rPh sb="12" eb="14">
      <t>ヒナン</t>
    </rPh>
    <rPh sb="14" eb="16">
      <t>ジカン</t>
    </rPh>
    <rPh sb="16" eb="18">
      <t>ＴＯＫＡＩ</t>
    </rPh>
    <rPh sb="18" eb="19">
      <t>トウ</t>
    </rPh>
    <rPh sb="19" eb="21">
      <t>ボウシ</t>
    </rPh>
    <rPh sb="21" eb="24">
      <t>ケンチクブツ</t>
    </rPh>
    <rPh sb="28" eb="29">
      <t>タ</t>
    </rPh>
    <phoneticPr fontId="2"/>
  </si>
  <si>
    <t>■耐火建築物　□準耐火建築物(ｲ-1)　□準耐火建築物(ｲ-2)</t>
    <rPh sb="1" eb="6">
      <t>タイカケンチクブツ</t>
    </rPh>
    <rPh sb="8" eb="11">
      <t>ジュンタイカ</t>
    </rPh>
    <rPh sb="11" eb="14">
      <t>ケンチクブツ</t>
    </rPh>
    <phoneticPr fontId="2"/>
  </si>
  <si>
    <t>□耐火建築物　■準耐火建築物(ｲ-1)　□準耐火建築物(ｲ-2)</t>
    <rPh sb="1" eb="6">
      <t>タイカケンチクブツ</t>
    </rPh>
    <rPh sb="8" eb="11">
      <t>ジュンタイカ</t>
    </rPh>
    <rPh sb="11" eb="14">
      <t>ケンチクブツ</t>
    </rPh>
    <phoneticPr fontId="2"/>
  </si>
  <si>
    <t>□耐火建築物　□準耐火建築物(ｲ-1)　■準耐火建築物(ｲ-2)</t>
    <rPh sb="1" eb="6">
      <t>タイカケンチクブツ</t>
    </rPh>
    <rPh sb="8" eb="11">
      <t>ジュンタイカ</t>
    </rPh>
    <rPh sb="11" eb="14">
      <t>ケンチクブツ</t>
    </rPh>
    <phoneticPr fontId="2"/>
  </si>
  <si>
    <t>■準耐火建築物(ﾛ-1)　□準耐火建築物(ﾛ-2)</t>
    <rPh sb="1" eb="4">
      <t>ジュンタイカ</t>
    </rPh>
    <rPh sb="4" eb="7">
      <t>ケンチクブツ</t>
    </rPh>
    <phoneticPr fontId="2"/>
  </si>
  <si>
    <t>□準耐火建築物(ﾛ-1)　■準耐火建築物(ﾛ-2)</t>
    <rPh sb="1" eb="4">
      <t>ジュンタイカ</t>
    </rPh>
    <rPh sb="4" eb="7">
      <t>ケンチクブツ</t>
    </rPh>
    <phoneticPr fontId="2"/>
  </si>
  <si>
    <t>■耐火構造建築物　□特定避難時間倒壊等防止建築物　□その他</t>
    <rPh sb="1" eb="8">
      <t>タイカケンチクブツ</t>
    </rPh>
    <rPh sb="10" eb="12">
      <t>トクテイ</t>
    </rPh>
    <rPh sb="12" eb="14">
      <t>ヒナン</t>
    </rPh>
    <rPh sb="14" eb="16">
      <t>ジカン</t>
    </rPh>
    <rPh sb="16" eb="18">
      <t>ＴＯＫＡＩ</t>
    </rPh>
    <rPh sb="18" eb="19">
      <t>トウ</t>
    </rPh>
    <rPh sb="19" eb="21">
      <t>ボウシ</t>
    </rPh>
    <rPh sb="21" eb="24">
      <t>ケンチクブツ</t>
    </rPh>
    <rPh sb="28" eb="29">
      <t>タ</t>
    </rPh>
    <phoneticPr fontId="2"/>
  </si>
  <si>
    <t>備考</t>
    <rPh sb="0" eb="2">
      <t>ビコウ</t>
    </rPh>
    <phoneticPr fontId="2"/>
  </si>
  <si>
    <t>令81条2項1号ロ基準</t>
    <rPh sb="0" eb="1">
      <t>レイ</t>
    </rPh>
    <rPh sb="3" eb="4">
      <t>ジョウ</t>
    </rPh>
    <rPh sb="5" eb="6">
      <t>コウ</t>
    </rPh>
    <rPh sb="7" eb="8">
      <t>カクゴウ</t>
    </rPh>
    <rPh sb="9" eb="11">
      <t>キジュン</t>
    </rPh>
    <phoneticPr fontId="2"/>
  </si>
  <si>
    <t>令81条2項2号イ基準</t>
    <rPh sb="0" eb="1">
      <t>レイ</t>
    </rPh>
    <rPh sb="3" eb="4">
      <t>ジョウ</t>
    </rPh>
    <rPh sb="5" eb="6">
      <t>コウ</t>
    </rPh>
    <rPh sb="7" eb="8">
      <t>カクゴウ</t>
    </rPh>
    <rPh sb="9" eb="11">
      <t>キジュン</t>
    </rPh>
    <phoneticPr fontId="2"/>
  </si>
  <si>
    <t>令81条2項3号基準</t>
    <rPh sb="0" eb="1">
      <t>レイ</t>
    </rPh>
    <rPh sb="3" eb="4">
      <t>ジョウ</t>
    </rPh>
    <rPh sb="5" eb="6">
      <t>コウ</t>
    </rPh>
    <rPh sb="7" eb="8">
      <t>カクゴウ</t>
    </rPh>
    <rPh sb="8" eb="10">
      <t>キジュン</t>
    </rPh>
    <phoneticPr fontId="2"/>
  </si>
  <si>
    <t>構造計算プログラム名称</t>
    <rPh sb="0" eb="4">
      <t>コウゾウケイサン</t>
    </rPh>
    <rPh sb="9" eb="11">
      <t>メイショウ</t>
    </rPh>
    <phoneticPr fontId="2"/>
  </si>
  <si>
    <t>番号</t>
    <rPh sb="0" eb="2">
      <t>バンゴウ</t>
    </rPh>
    <phoneticPr fontId="2"/>
  </si>
  <si>
    <t>ｲ</t>
    <phoneticPr fontId="2"/>
  </si>
  <si>
    <t>ﾛ,ﾊ</t>
    <phoneticPr fontId="2"/>
  </si>
  <si>
    <t>6条3項1項</t>
    <rPh sb="1" eb="2">
      <t>ジョウ</t>
    </rPh>
    <rPh sb="3" eb="4">
      <t>コウ</t>
    </rPh>
    <rPh sb="5" eb="6">
      <t>コウ</t>
    </rPh>
    <phoneticPr fontId="2"/>
  </si>
  <si>
    <t>6条3項1項ただし書き</t>
    <rPh sb="9" eb="10">
      <t>ガ</t>
    </rPh>
    <phoneticPr fontId="2"/>
  </si>
  <si>
    <t>エレベータの昇降路の部分</t>
    <rPh sb="6" eb="8">
      <t>ショウコウ</t>
    </rPh>
    <rPh sb="8" eb="9">
      <t>ミチ</t>
    </rPh>
    <rPh sb="10" eb="12">
      <t>ブブン</t>
    </rPh>
    <phoneticPr fontId="2"/>
  </si>
  <si>
    <t xml:space="preserve">【ｲ.居室の天井の高さ】 </t>
    <phoneticPr fontId="2"/>
  </si>
  <si>
    <t>【ﾛ.建築基準法施行令第39条第3項に規定する特定天井】</t>
    <phoneticPr fontId="2"/>
  </si>
  <si>
    <t>?</t>
    <phoneticPr fontId="2"/>
  </si>
  <si>
    <t>　</t>
    <phoneticPr fontId="2"/>
  </si>
  <si>
    <t>□建築基準法施行令第136条の２の11第1号ロ</t>
    <rPh sb="1" eb="3">
      <t>ケンチク</t>
    </rPh>
    <rPh sb="3" eb="6">
      <t>キジュンホウ</t>
    </rPh>
    <rPh sb="6" eb="9">
      <t>セコウレイ</t>
    </rPh>
    <rPh sb="9" eb="10">
      <t>ダイ</t>
    </rPh>
    <rPh sb="13" eb="14">
      <t>ジョウ</t>
    </rPh>
    <rPh sb="19" eb="20">
      <t>ダイ</t>
    </rPh>
    <rPh sb="21" eb="22">
      <t>ゴウ</t>
    </rPh>
    <phoneticPr fontId="2"/>
  </si>
  <si>
    <t>?</t>
    <phoneticPr fontId="2"/>
  </si>
  <si>
    <t>(適合判定有り=1,無し=？のまま)</t>
    <rPh sb="1" eb="3">
      <t>テキゴウ</t>
    </rPh>
    <rPh sb="3" eb="5">
      <t>ハンテイ</t>
    </rPh>
    <rPh sb="5" eb="6">
      <t>ア</t>
    </rPh>
    <rPh sb="10" eb="11">
      <t>ナ</t>
    </rPh>
    <phoneticPr fontId="2"/>
  </si>
  <si>
    <t>？</t>
    <phoneticPr fontId="2"/>
  </si>
  <si>
    <t>確認の特例</t>
    <rPh sb="0" eb="2">
      <t>カクニン</t>
    </rPh>
    <rPh sb="3" eb="5">
      <t>トクレイ</t>
    </rPh>
    <phoneticPr fontId="2"/>
  </si>
  <si>
    <t>【9】</t>
    <phoneticPr fontId="2"/>
  </si>
  <si>
    <t>第6面</t>
    <phoneticPr fontId="2"/>
  </si>
  <si>
    <t>建築物独立部分別概要</t>
    <rPh sb="0" eb="3">
      <t>ケンチクブツ</t>
    </rPh>
    <rPh sb="3" eb="5">
      <t>ドクリツ</t>
    </rPh>
    <rPh sb="5" eb="7">
      <t>ブブン</t>
    </rPh>
    <rPh sb="7" eb="8">
      <t>ベツ</t>
    </rPh>
    <rPh sb="8" eb="10">
      <t>ガイヨウ</t>
    </rPh>
    <phoneticPr fontId="2"/>
  </si>
  <si>
    <t>社会教育</t>
    <rPh sb="0" eb="2">
      <t>シャカイ</t>
    </rPh>
    <rPh sb="2" eb="4">
      <t>キョウイク</t>
    </rPh>
    <phoneticPr fontId="2"/>
  </si>
  <si>
    <t>特定工程</t>
  </si>
  <si>
    <t>令81条1項各号基準</t>
    <rPh sb="0" eb="1">
      <t>レイ</t>
    </rPh>
    <rPh sb="3" eb="4">
      <t>ジョウ</t>
    </rPh>
    <rPh sb="5" eb="6">
      <t>コウ</t>
    </rPh>
    <rPh sb="6" eb="8">
      <t>カクゴウ</t>
    </rPh>
    <rPh sb="8" eb="10">
      <t>キジュン</t>
    </rPh>
    <phoneticPr fontId="2"/>
  </si>
  <si>
    <t>区分</t>
    <rPh sb="0" eb="2">
      <t>クブン</t>
    </rPh>
    <phoneticPr fontId="2"/>
  </si>
  <si>
    <t>認定を受けたプログラム</t>
    <rPh sb="0" eb="2">
      <t>ニンテイ</t>
    </rPh>
    <rPh sb="3" eb="4">
      <t>ウ</t>
    </rPh>
    <phoneticPr fontId="2"/>
  </si>
  <si>
    <t>認定番号(</t>
    <rPh sb="0" eb="2">
      <t>ニンテイ</t>
    </rPh>
    <rPh sb="2" eb="4">
      <t>バンゴウ</t>
    </rPh>
    <phoneticPr fontId="2"/>
  </si>
  <si>
    <t>施行令137条の2各号に定める基準の区分</t>
    <rPh sb="0" eb="3">
      <t>セコウレイ</t>
    </rPh>
    <rPh sb="6" eb="7">
      <t>ジョウ</t>
    </rPh>
    <rPh sb="9" eb="10">
      <t>カク</t>
    </rPh>
    <rPh sb="10" eb="11">
      <t>ゴウ</t>
    </rPh>
    <rPh sb="12" eb="13">
      <t>サダ</t>
    </rPh>
    <rPh sb="15" eb="17">
      <t>キジュン</t>
    </rPh>
    <rPh sb="18" eb="20">
      <t>クブン</t>
    </rPh>
    <phoneticPr fontId="2"/>
  </si>
  <si>
    <t>?</t>
    <phoneticPr fontId="2"/>
  </si>
  <si>
    <t>【7.構造計算適合性判定の申請】</t>
    <rPh sb="3" eb="7">
      <t>コウゾウケイサ</t>
    </rPh>
    <rPh sb="7" eb="10">
      <t>テキゴウセイ</t>
    </rPh>
    <rPh sb="10" eb="12">
      <t>ハンテイ</t>
    </rPh>
    <rPh sb="13" eb="15">
      <t>シンセイ</t>
    </rPh>
    <phoneticPr fontId="2"/>
  </si>
  <si>
    <t>構造計算適合性判定の申請</t>
    <phoneticPr fontId="2"/>
  </si>
  <si>
    <t>提出先</t>
    <rPh sb="0" eb="3">
      <t>テイシュツサキ</t>
    </rPh>
    <phoneticPr fontId="2"/>
  </si>
  <si>
    <t>?</t>
    <phoneticPr fontId="2"/>
  </si>
  <si>
    <t>【6.天井】</t>
    <phoneticPr fontId="2"/>
  </si>
  <si>
    <t xml:space="preserve"> 平成     年      月      日</t>
    <phoneticPr fontId="2"/>
  </si>
  <si>
    <t>備蓄倉庫の部分</t>
    <rPh sb="0" eb="2">
      <t>ビチク</t>
    </rPh>
    <rPh sb="2" eb="4">
      <t>ソウコ</t>
    </rPh>
    <rPh sb="5" eb="7">
      <t>ブブン</t>
    </rPh>
    <phoneticPr fontId="2"/>
  </si>
  <si>
    <t>蓄電池の設置部分</t>
    <rPh sb="0" eb="3">
      <t>チクデンチ</t>
    </rPh>
    <rPh sb="4" eb="6">
      <t>セッチ</t>
    </rPh>
    <rPh sb="6" eb="8">
      <t>ブブン</t>
    </rPh>
    <phoneticPr fontId="2"/>
  </si>
  <si>
    <t>採用面積</t>
    <rPh sb="0" eb="2">
      <t>サイヨウメンセ</t>
    </rPh>
    <rPh sb="2" eb="4">
      <t>メンセキ</t>
    </rPh>
    <phoneticPr fontId="2"/>
  </si>
  <si>
    <t>外壁</t>
  </si>
  <si>
    <t>■都市計画区域内（□市街化区域　■市街化調整区域　□区域区分非設定）</t>
    <rPh sb="1" eb="3">
      <t>トシ</t>
    </rPh>
    <rPh sb="3" eb="5">
      <t>ケイカク</t>
    </rPh>
    <rPh sb="5" eb="7">
      <t>クイキ</t>
    </rPh>
    <rPh sb="30" eb="31">
      <t>ヒ</t>
    </rPh>
    <rPh sb="31" eb="33">
      <t>セッテイ</t>
    </rPh>
    <phoneticPr fontId="2"/>
  </si>
  <si>
    <t>用途別床面</t>
  </si>
  <si>
    <t>P.１</t>
    <phoneticPr fontId="2"/>
  </si>
  <si>
    <t>（申請先）</t>
  </si>
  <si>
    <t>様</t>
  </si>
  <si>
    <t>■準都市計画区域内　　　□都市計画区域及び準都市計画区域外</t>
    <rPh sb="1" eb="2">
      <t>ジュン</t>
    </rPh>
    <rPh sb="2" eb="6">
      <t>トシケイカク</t>
    </rPh>
    <rPh sb="6" eb="9">
      <t>クイキナイ</t>
    </rPh>
    <rPh sb="13" eb="17">
      <t>トシケイカク</t>
    </rPh>
    <rPh sb="17" eb="19">
      <t>クイキ</t>
    </rPh>
    <rPh sb="19" eb="20">
      <t>オヨ</t>
    </rPh>
    <rPh sb="21" eb="22">
      <t>ジュン</t>
    </rPh>
    <rPh sb="22" eb="26">
      <t>トシケイカク</t>
    </rPh>
    <rPh sb="26" eb="28">
      <t>クイキ</t>
    </rPh>
    <rPh sb="28" eb="29">
      <t>ガイ</t>
    </rPh>
    <phoneticPr fontId="2"/>
  </si>
  <si>
    <t>？</t>
    <phoneticPr fontId="2"/>
  </si>
  <si>
    <t>？</t>
    <phoneticPr fontId="2"/>
  </si>
  <si>
    <t>?</t>
    <phoneticPr fontId="2"/>
  </si>
  <si>
    <t>?</t>
    <phoneticPr fontId="2"/>
  </si>
  <si>
    <t>?</t>
    <phoneticPr fontId="2"/>
  </si>
  <si>
    <t>教育,学習支援業</t>
    <rPh sb="0" eb="2">
      <t>キョウイク</t>
    </rPh>
    <rPh sb="3" eb="5">
      <t>ガクシュウ</t>
    </rPh>
    <rPh sb="5" eb="7">
      <t>シエン</t>
    </rPh>
    <rPh sb="7" eb="8">
      <t>ギョウ</t>
    </rPh>
    <phoneticPr fontId="2"/>
  </si>
  <si>
    <t>情報通信</t>
    <rPh sb="0" eb="2">
      <t>ジョウホウ</t>
    </rPh>
    <rPh sb="2" eb="4">
      <t>ツウシン</t>
    </rPh>
    <phoneticPr fontId="2"/>
  </si>
  <si>
    <t xml:space="preserve">  確認申請書（建築物）</t>
  </si>
  <si>
    <t>【ﾛ.敷地と接している部分の長さ】</t>
  </si>
  <si>
    <t>国家公務,地方公務</t>
    <phoneticPr fontId="2"/>
  </si>
  <si>
    <t>【ｲ.氏名】</t>
  </si>
  <si>
    <t>09</t>
    <phoneticPr fontId="2"/>
  </si>
  <si>
    <t>10</t>
    <phoneticPr fontId="2"/>
  </si>
  <si>
    <t>15</t>
    <phoneticPr fontId="2"/>
  </si>
  <si>
    <t>自家発電設備の設置部分</t>
    <rPh sb="0" eb="4">
      <t>ジカハツデン</t>
    </rPh>
    <rPh sb="4" eb="6">
      <t>セツビ</t>
    </rPh>
    <rPh sb="7" eb="9">
      <t>セッチ</t>
    </rPh>
    <rPh sb="9" eb="11">
      <t>ブブン</t>
    </rPh>
    <phoneticPr fontId="2"/>
  </si>
  <si>
    <t>貯水槽の設置部分</t>
    <rPh sb="0" eb="3">
      <t>チョスイソウ</t>
    </rPh>
    <rPh sb="4" eb="6">
      <t>セッチ</t>
    </rPh>
    <rPh sb="6" eb="8">
      <t>ブブン</t>
    </rPh>
    <phoneticPr fontId="2"/>
  </si>
  <si>
    <t>当該面積</t>
    <rPh sb="0" eb="2">
      <t>トウガイ</t>
    </rPh>
    <rPh sb="2" eb="4">
      <t>メンセキ</t>
    </rPh>
    <phoneticPr fontId="2"/>
  </si>
  <si>
    <t>割合</t>
    <rPh sb="0" eb="2">
      <t>ワリアイ</t>
    </rPh>
    <phoneticPr fontId="2"/>
  </si>
  <si>
    <t>容積率緩和される床面積</t>
    <rPh sb="3" eb="5">
      <t>カンワ</t>
    </rPh>
    <phoneticPr fontId="2"/>
  </si>
  <si>
    <t>（</t>
    <phoneticPr fontId="2"/>
  </si>
  <si>
    <t>?</t>
    <phoneticPr fontId="2"/>
  </si>
  <si>
    <t>□防火地域　■準防火地域　□指定なし</t>
  </si>
  <si>
    <t>実施容積率</t>
  </si>
  <si>
    <t>平均容積率</t>
  </si>
  <si>
    <t>建蔽率</t>
  </si>
  <si>
    <t>【6.階数】</t>
  </si>
  <si>
    <t>【ｲ.地階を除く階数】</t>
  </si>
  <si>
    <t>【ﾛ.地階の階数】</t>
  </si>
  <si>
    <t>電話番号</t>
  </si>
  <si>
    <t>駐車場業</t>
    <rPh sb="0" eb="4">
      <t>チュウシャギョウギョウ</t>
    </rPh>
    <phoneticPr fontId="2"/>
  </si>
  <si>
    <t>社会保険・社会福祉・介護事業</t>
    <rPh sb="0" eb="2">
      <t>シャカイ</t>
    </rPh>
    <rPh sb="2" eb="4">
      <t>ホケン</t>
    </rPh>
    <rPh sb="5" eb="7">
      <t>シャカイ</t>
    </rPh>
    <rPh sb="7" eb="9">
      <t>フクシ</t>
    </rPh>
    <rPh sb="10" eb="12">
      <t>カイゴ</t>
    </rPh>
    <rPh sb="12" eb="14">
      <t>ジギョウ</t>
    </rPh>
    <phoneticPr fontId="2"/>
  </si>
  <si>
    <t>【ﾆ.郵便番号】</t>
  </si>
  <si>
    <t>【ﾊ.昇降機塔等の階の数】</t>
  </si>
  <si>
    <t>【8.建築設備の種類】　</t>
  </si>
  <si>
    <t>国家公務,地方公務</t>
    <rPh sb="0" eb="4">
      <t>コッカコウムイン</t>
    </rPh>
    <rPh sb="5" eb="9">
      <t>チホウコウム</t>
    </rPh>
    <phoneticPr fontId="2"/>
  </si>
  <si>
    <t>申請者(1)</t>
  </si>
  <si>
    <t>【ﾆ.地階の機械室等の階の数】</t>
  </si>
  <si>
    <t>?</t>
    <phoneticPr fontId="2"/>
  </si>
  <si>
    <t>採用面積</t>
    <rPh sb="0" eb="2">
      <t>サイヨウ</t>
    </rPh>
    <rPh sb="2" eb="4">
      <t>メンセキ</t>
    </rPh>
    <phoneticPr fontId="2"/>
  </si>
  <si>
    <t>切捨</t>
    <rPh sb="0" eb="2">
      <t>キリス</t>
    </rPh>
    <phoneticPr fontId="2"/>
  </si>
  <si>
    <t>1/5</t>
    <phoneticPr fontId="2"/>
  </si>
  <si>
    <t>1/100</t>
    <phoneticPr fontId="2"/>
  </si>
  <si>
    <t>緩和限度</t>
    <rPh sb="0" eb="2">
      <t>カンワ</t>
    </rPh>
    <rPh sb="2" eb="4">
      <t>ゲンド</t>
    </rPh>
    <phoneticPr fontId="2"/>
  </si>
  <si>
    <t>1/3</t>
    <phoneticPr fontId="2"/>
  </si>
  <si>
    <t>柱の小径</t>
  </si>
  <si>
    <t>申請部分</t>
  </si>
  <si>
    <t>■有　　□無</t>
  </si>
  <si>
    <t>除却工事無し＝1,未定＝2</t>
    <rPh sb="0" eb="2">
      <t>ジョキャク</t>
    </rPh>
    <rPh sb="2" eb="4">
      <t>コウジ</t>
    </rPh>
    <rPh sb="4" eb="5">
      <t>ナ</t>
    </rPh>
    <rPh sb="9" eb="11">
      <t>ミテイ</t>
    </rPh>
    <phoneticPr fontId="2"/>
  </si>
  <si>
    <t>P.２</t>
    <phoneticPr fontId="2"/>
  </si>
  <si>
    <t>【ﾆ.建築基準法第53条第１項の規定による建築物の建ぺい率】</t>
    <rPh sb="25" eb="26">
      <t>ケン</t>
    </rPh>
    <rPh sb="28" eb="29">
      <t>リツ</t>
    </rPh>
    <phoneticPr fontId="2"/>
  </si>
  <si>
    <t>放送業,情報サービス業,インターネット附随サービス業</t>
    <rPh sb="0" eb="3">
      <t>ホウソウギョウ</t>
    </rPh>
    <rPh sb="4" eb="6">
      <t>ジョウホウ</t>
    </rPh>
    <rPh sb="10" eb="11">
      <t>ギョウ</t>
    </rPh>
    <rPh sb="19" eb="21">
      <t>フズイ</t>
    </rPh>
    <rPh sb="25" eb="26">
      <t>ギョウ</t>
    </rPh>
    <phoneticPr fontId="2"/>
  </si>
  <si>
    <t>)</t>
  </si>
  <si>
    <t>11</t>
    <phoneticPr fontId="2"/>
  </si>
  <si>
    <t>12</t>
    <phoneticPr fontId="2"/>
  </si>
  <si>
    <t>【4.横架材間の垂直距離】</t>
  </si>
  <si>
    <t>【5.階の高さ】</t>
  </si>
  <si>
    <t>(</t>
  </si>
  <si>
    <t>住宅の部分</t>
  </si>
  <si>
    <t>【ﾆ.住所】</t>
  </si>
  <si>
    <t>【ﾎ.電話番号】</t>
  </si>
  <si>
    <t>旅行業</t>
    <rPh sb="0" eb="2">
      <t>リョコウ</t>
    </rPh>
    <rPh sb="2" eb="3">
      <t>ギョウ</t>
    </rPh>
    <phoneticPr fontId="2"/>
  </si>
  <si>
    <t>居室の床の高さ</t>
  </si>
  <si>
    <t>便所の種類</t>
  </si>
  <si>
    <t>【ﾍ.敷地に建築可能な延べ面積を敷地面積で除した数値】</t>
  </si>
  <si>
    <t>食品製造業,飲料・たばこ・飼料製造業</t>
    <rPh sb="0" eb="2">
      <t>ショクヒン</t>
    </rPh>
    <rPh sb="2" eb="5">
      <t>セイゾウギョウ</t>
    </rPh>
    <rPh sb="6" eb="8">
      <t>インリョウ</t>
    </rPh>
    <rPh sb="13" eb="15">
      <t>シリョウ</t>
    </rPh>
    <rPh sb="15" eb="18">
      <t>セイゾウギョウ</t>
    </rPh>
    <phoneticPr fontId="2"/>
  </si>
  <si>
    <t>地階を除く階数</t>
  </si>
  <si>
    <t>郵便局,信書送達業</t>
    <rPh sb="0" eb="3">
      <t>ユウビンキョク</t>
    </rPh>
    <rPh sb="4" eb="6">
      <t>シンショ</t>
    </rPh>
    <rPh sb="6" eb="8">
      <t>ソウタツ</t>
    </rPh>
    <rPh sb="8" eb="9">
      <t>ギョウ</t>
    </rPh>
    <phoneticPr fontId="2"/>
  </si>
  <si>
    <t>17</t>
    <phoneticPr fontId="2"/>
  </si>
  <si>
    <t>□道路高さ制限不適用　　 ■隣地高さ制限不適用　　 □北側高さ制限不適用</t>
    <rPh sb="1" eb="3">
      <t>ドウロ</t>
    </rPh>
    <rPh sb="3" eb="4">
      <t>タカ</t>
    </rPh>
    <rPh sb="5" eb="7">
      <t>セイゲン</t>
    </rPh>
    <rPh sb="7" eb="9">
      <t>フテキ</t>
    </rPh>
    <rPh sb="9" eb="10">
      <t>ヨウ</t>
    </rPh>
    <rPh sb="14" eb="16">
      <t>リンチ</t>
    </rPh>
    <rPh sb="16" eb="17">
      <t>タカ</t>
    </rPh>
    <rPh sb="18" eb="20">
      <t>セイゲン</t>
    </rPh>
    <rPh sb="20" eb="23">
      <t>フテキヨウ</t>
    </rPh>
    <rPh sb="27" eb="29">
      <t>キタガワ</t>
    </rPh>
    <rPh sb="29" eb="30">
      <t>タカ</t>
    </rPh>
    <rPh sb="31" eb="33">
      <t>セイゲン</t>
    </rPh>
    <rPh sb="33" eb="36">
      <t>フテキヨウ</t>
    </rPh>
    <phoneticPr fontId="2"/>
  </si>
  <si>
    <t>医療業,保健衛生</t>
    <rPh sb="0" eb="3">
      <t>イリョウギョウ</t>
    </rPh>
    <rPh sb="4" eb="6">
      <t>ホケン</t>
    </rPh>
    <rPh sb="6" eb="8">
      <t>エイセイ</t>
    </rPh>
    <phoneticPr fontId="2"/>
  </si>
  <si>
    <t>適用有りの時の区分 第 (</t>
  </si>
  <si>
    <t>)号</t>
  </si>
  <si>
    <t>【ｲ】</t>
  </si>
  <si>
    <t>学校教育</t>
    <rPh sb="0" eb="2">
      <t>ガッコウ</t>
    </rPh>
    <rPh sb="2" eb="4">
      <t>キョウイク</t>
    </rPh>
    <phoneticPr fontId="2"/>
  </si>
  <si>
    <t>【ﾛ.勤務先】</t>
  </si>
  <si>
    <t>階別概要1階</t>
  </si>
  <si>
    <t>【ﾆ.郵便番号】</t>
    <phoneticPr fontId="2"/>
  </si>
  <si>
    <t>193-0803</t>
    <phoneticPr fontId="2"/>
  </si>
  <si>
    <t>【ﾛ】</t>
  </si>
  <si>
    <t>【ﾊ】</t>
  </si>
  <si>
    <t>宿泊業</t>
    <rPh sb="0" eb="3">
      <t>シュクハクギョウ</t>
    </rPh>
    <phoneticPr fontId="2"/>
  </si>
  <si>
    <t>【ﾆ.所在地】</t>
  </si>
  <si>
    <t>意見を聴いた設計図書</t>
    <phoneticPr fontId="2"/>
  </si>
  <si>
    <t>01</t>
    <phoneticPr fontId="2"/>
  </si>
  <si>
    <t>05</t>
    <phoneticPr fontId="2"/>
  </si>
  <si>
    <t>06</t>
    <phoneticPr fontId="2"/>
  </si>
  <si>
    <t>07</t>
    <phoneticPr fontId="2"/>
  </si>
  <si>
    <t>08</t>
    <phoneticPr fontId="2"/>
  </si>
  <si>
    <t>申請者(2)</t>
  </si>
  <si>
    <t>　第（</t>
    <phoneticPr fontId="2"/>
  </si>
  <si>
    <t>【ﾍ】</t>
  </si>
  <si>
    <t>←(1...監理未定   2...監理する)</t>
  </si>
  <si>
    <t>造　　一部</t>
  </si>
  <si>
    <t>【5.耐火建築物】</t>
  </si>
  <si>
    <t>【3.設計者】</t>
  </si>
  <si>
    <t>地階の機械室等の階の数</t>
  </si>
  <si>
    <t>最高の高さ</t>
  </si>
  <si>
    <t>最高の軒高さ</t>
  </si>
  <si>
    <t>建築設備の種類</t>
  </si>
  <si>
    <t>号</t>
  </si>
  <si>
    <t>階別概要２階</t>
  </si>
  <si>
    <t>ﾎ.</t>
  </si>
  <si>
    <t>確認済証用の建物名称</t>
  </si>
  <si>
    <t>【ﾛ.氏名】</t>
  </si>
  <si>
    <t>【ﾊ.郵便番号】</t>
  </si>
  <si>
    <t>【ｲ.資格】</t>
  </si>
  <si>
    <t>(１級)</t>
  </si>
  <si>
    <t>建築士</t>
  </si>
  <si>
    <t>登録第</t>
  </si>
  <si>
    <t>山田哲夫</t>
    <rPh sb="0" eb="2">
      <t>ヤマダ</t>
    </rPh>
    <rPh sb="2" eb="4">
      <t>テツオ</t>
    </rPh>
    <phoneticPr fontId="2"/>
  </si>
  <si>
    <t>【ﾄ.工事と照合する設計図書】</t>
  </si>
  <si>
    <t>(用途の区分)</t>
  </si>
  <si>
    <t>飼料製造業,繊維工業,衣服・その他繊維製品製造業</t>
    <rPh sb="0" eb="2">
      <t>シリョウ</t>
    </rPh>
    <rPh sb="2" eb="5">
      <t>セイゾウギョウ</t>
    </rPh>
    <rPh sb="6" eb="8">
      <t>センイ</t>
    </rPh>
    <rPh sb="8" eb="10">
      <t>コウギョウ</t>
    </rPh>
    <rPh sb="11" eb="13">
      <t>イフク</t>
    </rPh>
    <rPh sb="16" eb="17">
      <t>タ</t>
    </rPh>
    <rPh sb="17" eb="19">
      <t>センイ</t>
    </rPh>
    <rPh sb="19" eb="21">
      <t>セイヒン</t>
    </rPh>
    <rPh sb="21" eb="24">
      <t>セイゾウギョウ</t>
    </rPh>
    <phoneticPr fontId="2"/>
  </si>
  <si>
    <t>【ﾛ.用途地域等】</t>
  </si>
  <si>
    <t>【8.主要用途】</t>
  </si>
  <si>
    <t>□準都市計画区域内　　　■都市計画区域及び準都市計画区域外</t>
    <rPh sb="1" eb="2">
      <t>ジュン</t>
    </rPh>
    <rPh sb="2" eb="6">
      <t>トシケイカク</t>
    </rPh>
    <rPh sb="6" eb="9">
      <t>クイキナイ</t>
    </rPh>
    <rPh sb="13" eb="17">
      <t>トシケイカク</t>
    </rPh>
    <rPh sb="17" eb="19">
      <t>クイキ</t>
    </rPh>
    <rPh sb="19" eb="20">
      <t>オヨ</t>
    </rPh>
    <rPh sb="21" eb="22">
      <t>ジュン</t>
    </rPh>
    <rPh sb="22" eb="26">
      <t>トシケイカク</t>
    </rPh>
    <rPh sb="26" eb="28">
      <t>クイキ</t>
    </rPh>
    <rPh sb="28" eb="29">
      <t>ガイ</t>
    </rPh>
    <phoneticPr fontId="2"/>
  </si>
  <si>
    <t>（第一面）</t>
  </si>
  <si>
    <t>【7.敷地面積】</t>
  </si>
  <si>
    <t>軒裏</t>
  </si>
  <si>
    <t xml:space="preserve"> ※受付欄</t>
  </si>
  <si>
    <t xml:space="preserve"> ※消防関係同意欄</t>
  </si>
  <si>
    <t xml:space="preserve"> ※決裁欄</t>
  </si>
  <si>
    <t>申請者氏名</t>
  </si>
  <si>
    <t>㊞</t>
  </si>
  <si>
    <t>設計者氏名</t>
  </si>
  <si>
    <t xml:space="preserve"> ※手数料欄</t>
  </si>
  <si>
    <t>放流先</t>
    <rPh sb="0" eb="3">
      <t>ホウリュウサキ</t>
    </rPh>
    <phoneticPr fontId="2"/>
  </si>
  <si>
    <t>12</t>
    <phoneticPr fontId="2"/>
  </si>
  <si>
    <t>14</t>
    <phoneticPr fontId="2"/>
  </si>
  <si>
    <t>15</t>
    <phoneticPr fontId="2"/>
  </si>
  <si>
    <t>16</t>
    <phoneticPr fontId="2"/>
  </si>
  <si>
    <t>【4.防火地域】　</t>
  </si>
  <si>
    <t>敷地と接する長さ</t>
  </si>
  <si>
    <t>【ﾊ.構造】</t>
  </si>
  <si>
    <t>造</t>
  </si>
  <si>
    <t>建築工事届の入力（主要用途の区分）</t>
    <rPh sb="0" eb="2">
      <t>ケンチク</t>
    </rPh>
    <rPh sb="2" eb="4">
      <t>コウジ</t>
    </rPh>
    <rPh sb="4" eb="5">
      <t>トド</t>
    </rPh>
    <rPh sb="6" eb="8">
      <t>ニュウリョク</t>
    </rPh>
    <rPh sb="9" eb="11">
      <t>シュヨウ</t>
    </rPh>
    <rPh sb="11" eb="13">
      <t>ヨウト</t>
    </rPh>
    <rPh sb="14" eb="16">
      <t>クブン</t>
    </rPh>
    <phoneticPr fontId="2"/>
  </si>
  <si>
    <t>建築物及びその敷地に関する事項</t>
  </si>
  <si>
    <t>住居表示</t>
  </si>
  <si>
    <t>申請都道府県</t>
    <rPh sb="0" eb="2">
      <t>シンセイ</t>
    </rPh>
    <rPh sb="2" eb="6">
      <t>トドウフケン</t>
    </rPh>
    <phoneticPr fontId="2"/>
  </si>
  <si>
    <t>建物別概要</t>
  </si>
  <si>
    <t>番号</t>
  </si>
  <si>
    <t>用途</t>
  </si>
  <si>
    <t>耐火建築物</t>
  </si>
  <si>
    <t>□都市計画区域内（□市街化区域　□市街化調整区域　□区域区分非設定）</t>
    <phoneticPr fontId="2"/>
  </si>
  <si>
    <t>申請先</t>
  </si>
  <si>
    <t>【7.高さ】</t>
  </si>
  <si>
    <t>【ﾛ.最高の軒の高さ】</t>
  </si>
  <si>
    <t>(2)住居産業用</t>
    <rPh sb="3" eb="5">
      <t>ジュウキョ</t>
    </rPh>
    <rPh sb="5" eb="8">
      <t>サンギョウヨウ</t>
    </rPh>
    <phoneticPr fontId="2"/>
  </si>
  <si>
    <t>(3)産業専用</t>
    <rPh sb="3" eb="5">
      <t>サンギョウ</t>
    </rPh>
    <rPh sb="5" eb="7">
      <t>サンギョウセンヨウ</t>
    </rPh>
    <phoneticPr fontId="2"/>
  </si>
  <si>
    <t>氏名</t>
  </si>
  <si>
    <t>郵便番号</t>
  </si>
  <si>
    <t>【9.確認の特例】</t>
  </si>
  <si>
    <t>紙加工品製造業,印刷・同関連業,プラスチック製品製造業</t>
    <rPh sb="8" eb="10">
      <t>インサツ</t>
    </rPh>
    <rPh sb="11" eb="12">
      <t>ドウ</t>
    </rPh>
    <rPh sb="12" eb="14">
      <t>カンレン</t>
    </rPh>
    <rPh sb="14" eb="15">
      <t>ギョウ</t>
    </rPh>
    <rPh sb="22" eb="24">
      <t>セイヒン</t>
    </rPh>
    <rPh sb="24" eb="27">
      <t>セイゾウギョウ</t>
    </rPh>
    <phoneticPr fontId="2"/>
  </si>
  <si>
    <t>製造業</t>
    <rPh sb="0" eb="3">
      <t>セイゾウギョウ</t>
    </rPh>
    <phoneticPr fontId="2"/>
  </si>
  <si>
    <t>％</t>
  </si>
  <si>
    <t>【8.その他必要な事項】</t>
  </si>
  <si>
    <t>【9.備考】</t>
  </si>
  <si>
    <t>按分容積</t>
  </si>
  <si>
    <t>←(1.新築　2.増築）</t>
    <phoneticPr fontId="2"/>
  </si>
  <si>
    <t>□有　　■無</t>
    <rPh sb="1" eb="2">
      <t>ア</t>
    </rPh>
    <rPh sb="5" eb="6">
      <t>ナ</t>
    </rPh>
    <phoneticPr fontId="2"/>
  </si>
  <si>
    <t>□道路高さ制限不適用　 　□隣地高さ制限不適用　 　■北側高さ制限不適用</t>
    <rPh sb="1" eb="3">
      <t>ドウロ</t>
    </rPh>
    <rPh sb="3" eb="4">
      <t>タカ</t>
    </rPh>
    <rPh sb="5" eb="7">
      <t>セイゲン</t>
    </rPh>
    <rPh sb="7" eb="9">
      <t>フテキ</t>
    </rPh>
    <rPh sb="9" eb="10">
      <t>ヨウ</t>
    </rPh>
    <rPh sb="14" eb="16">
      <t>リンチ</t>
    </rPh>
    <rPh sb="16" eb="17">
      <t>タカ</t>
    </rPh>
    <rPh sb="18" eb="20">
      <t>セイゲン</t>
    </rPh>
    <rPh sb="20" eb="23">
      <t>フテキヨウ</t>
    </rPh>
    <rPh sb="27" eb="29">
      <t>キタガワ</t>
    </rPh>
    <rPh sb="29" eb="30">
      <t>タカ</t>
    </rPh>
    <rPh sb="31" eb="33">
      <t>セイゲン</t>
    </rPh>
    <rPh sb="33" eb="36">
      <t>フテキヨウ</t>
    </rPh>
    <phoneticPr fontId="2"/>
  </si>
  <si>
    <t>【ｲ.建築物全体】</t>
  </si>
  <si>
    <t>地階の階数</t>
  </si>
  <si>
    <t>?</t>
    <phoneticPr fontId="2"/>
  </si>
  <si>
    <t>（代表となる設計者）</t>
  </si>
  <si>
    <t>（第四面）</t>
  </si>
  <si>
    <t>建築物別概要</t>
  </si>
  <si>
    <t>10.5x10.5cm 通し柱 12.0x12.0cm</t>
  </si>
  <si>
    <t>横架材間距離</t>
  </si>
  <si>
    <t>階の高さ</t>
  </si>
  <si>
    <t>居室天井高</t>
  </si>
  <si>
    <t>【10.建築面積】</t>
  </si>
  <si>
    <t>申請に係わる建築物</t>
  </si>
  <si>
    <t>他の建物</t>
  </si>
  <si>
    <t>【ｲ.最高の高さ】</t>
  </si>
  <si>
    <t>【ﾛ.階数】</t>
  </si>
  <si>
    <t>昇降機塔等の階の数</t>
  </si>
  <si>
    <t>【ﾎ.特例があるときは、特例の区分】</t>
    <rPh sb="3" eb="5">
      <t>トクレイ</t>
    </rPh>
    <rPh sb="12" eb="14">
      <t>トクレイ</t>
    </rPh>
    <rPh sb="15" eb="17">
      <t>クブン</t>
    </rPh>
    <phoneticPr fontId="2"/>
  </si>
  <si>
    <t>■有　　□無</t>
    <rPh sb="1" eb="2">
      <t>ア</t>
    </rPh>
    <rPh sb="5" eb="6">
      <t>ナ</t>
    </rPh>
    <phoneticPr fontId="2"/>
  </si>
  <si>
    <t>【12.建築物の数】</t>
  </si>
  <si>
    <t>(区分</t>
  </si>
  <si>
    <t>通信業(信書送達業を除く)</t>
    <rPh sb="0" eb="3">
      <t>ツウシンギョウ</t>
    </rPh>
    <phoneticPr fontId="2"/>
  </si>
  <si>
    <t>新聞業,出版業</t>
    <rPh sb="0" eb="3">
      <t>シンブンギョウ</t>
    </rPh>
    <rPh sb="4" eb="6">
      <t>シュッパン</t>
    </rPh>
    <rPh sb="6" eb="7">
      <t>ギョウ</t>
    </rPh>
    <phoneticPr fontId="2"/>
  </si>
  <si>
    <t>製造業,精密機械器具製造業</t>
    <rPh sb="0" eb="3">
      <t>セイゾウギョウ</t>
    </rPh>
    <rPh sb="4" eb="8">
      <t>セイミツキカイ</t>
    </rPh>
    <rPh sb="8" eb="10">
      <t>キグ</t>
    </rPh>
    <rPh sb="10" eb="13">
      <t>セイゾウギョウ</t>
    </rPh>
    <phoneticPr fontId="2"/>
  </si>
  <si>
    <t>（構造設計一級建築士又は設備設計一級建築士である旨の表示をした者）</t>
    <rPh sb="1" eb="3">
      <t>コウゾウ</t>
    </rPh>
    <rPh sb="3" eb="5">
      <t>セッケイ</t>
    </rPh>
    <rPh sb="5" eb="7">
      <t>イッキュウ</t>
    </rPh>
    <rPh sb="7" eb="10">
      <t>ケンチクシ</t>
    </rPh>
    <rPh sb="10" eb="11">
      <t>マタ</t>
    </rPh>
    <rPh sb="12" eb="14">
      <t>セツビ</t>
    </rPh>
    <rPh sb="14" eb="16">
      <t>セッケイ</t>
    </rPh>
    <rPh sb="16" eb="18">
      <t>イッキュウ</t>
    </rPh>
    <rPh sb="18" eb="21">
      <t>ケンチクシ</t>
    </rPh>
    <rPh sb="24" eb="25">
      <t>ムネ</t>
    </rPh>
    <rPh sb="26" eb="28">
      <t>ヒョウジ</t>
    </rPh>
    <rPh sb="31" eb="32">
      <t>モノ</t>
    </rPh>
    <phoneticPr fontId="2"/>
  </si>
  <si>
    <t>【ﾛ.建ぺい率】</t>
    <rPh sb="3" eb="4">
      <t>ケン</t>
    </rPh>
    <rPh sb="6" eb="7">
      <t>リツ</t>
    </rPh>
    <phoneticPr fontId="2"/>
  </si>
  <si>
    <t>?</t>
    <phoneticPr fontId="2"/>
  </si>
  <si>
    <t>?</t>
    <phoneticPr fontId="2"/>
  </si>
  <si>
    <t>?</t>
    <phoneticPr fontId="2"/>
  </si>
  <si>
    <t>?</t>
    <phoneticPr fontId="2"/>
  </si>
  <si>
    <t>都市計画区域内外別</t>
  </si>
  <si>
    <t>【13.軒裏】　</t>
  </si>
  <si>
    <t>【14.居室の床の高さ】</t>
  </si>
  <si>
    <t>学習支援業</t>
    <rPh sb="0" eb="2">
      <t>ガクシュウ</t>
    </rPh>
    <rPh sb="2" eb="5">
      <t>シエンギョウ</t>
    </rPh>
    <phoneticPr fontId="2"/>
  </si>
  <si>
    <t>その他のサービス業</t>
    <rPh sb="2" eb="3">
      <t>タ</t>
    </rPh>
    <rPh sb="8" eb="9">
      <t>ギョウ</t>
    </rPh>
    <phoneticPr fontId="2"/>
  </si>
  <si>
    <t>【ﾊ.建築士事務所名】</t>
  </si>
  <si>
    <t>製造業</t>
    <rPh sb="0" eb="3">
      <t>セイゾウギョウ</t>
    </rPh>
    <phoneticPr fontId="2"/>
  </si>
  <si>
    <t>建築士登録番号</t>
    <rPh sb="0" eb="3">
      <t>ケンチクシ</t>
    </rPh>
    <rPh sb="3" eb="7">
      <t>トウロクバンゴウ</t>
    </rPh>
    <phoneticPr fontId="2"/>
  </si>
  <si>
    <t>所在地</t>
  </si>
  <si>
    <t xml:space="preserve"> ※確認番号欄</t>
  </si>
  <si>
    <t>【ｲ.氏名のフリガナ】</t>
  </si>
  <si>
    <t>工事着手予定年月日</t>
  </si>
  <si>
    <t>←角地緩和等の記入</t>
  </si>
  <si>
    <t>御売・小売業</t>
    <rPh sb="0" eb="1">
      <t>オン</t>
    </rPh>
    <rPh sb="1" eb="2">
      <t>ウ</t>
    </rPh>
    <rPh sb="3" eb="5">
      <t>コウ</t>
    </rPh>
    <rPh sb="5" eb="6">
      <t>ギョウ</t>
    </rPh>
    <phoneticPr fontId="2"/>
  </si>
  <si>
    <t>道路幅員</t>
  </si>
  <si>
    <t>運輸業,倉庫業,運輸に附随するサービス業</t>
    <rPh sb="4" eb="6">
      <t>ソウコ</t>
    </rPh>
    <rPh sb="6" eb="7">
      <t>ギョウ</t>
    </rPh>
    <rPh sb="8" eb="10">
      <t>ウンユ</t>
    </rPh>
    <rPh sb="11" eb="13">
      <t>フズイ</t>
    </rPh>
    <rPh sb="19" eb="20">
      <t>ギョウ</t>
    </rPh>
    <phoneticPr fontId="2"/>
  </si>
  <si>
    <t>延床面積</t>
  </si>
  <si>
    <t>建築物全体</t>
  </si>
  <si>
    <t>←(按分計算に連動する敷地面積)</t>
  </si>
  <si>
    <t>【ﾊ.建築基準法第52条第１項及び第２項の規定による建築物の容積率】</t>
    <rPh sb="15" eb="16">
      <t>オヨ</t>
    </rPh>
    <rPh sb="17" eb="18">
      <t>ダイ</t>
    </rPh>
    <rPh sb="19" eb="20">
      <t>コウ</t>
    </rPh>
    <rPh sb="30" eb="32">
      <t>ヨウセキ</t>
    </rPh>
    <rPh sb="32" eb="33">
      <t>リツ</t>
    </rPh>
    <phoneticPr fontId="2"/>
  </si>
  <si>
    <t xml:space="preserve"> 係員印</t>
  </si>
  <si>
    <t>（第二面）</t>
  </si>
  <si>
    <t>建築面積</t>
  </si>
  <si>
    <t>実施建蔽率</t>
  </si>
  <si>
    <t>建築主等の概要</t>
  </si>
  <si>
    <t>【1.建築主】</t>
  </si>
  <si>
    <t>【3.都市計画区域の内外の別等】　</t>
  </si>
  <si>
    <t>地上</t>
  </si>
  <si>
    <t>地下</t>
  </si>
  <si>
    <t>□新築　■増築　□改築　□移転　□用途変更　□大規模の修繕　□大規模の模様替</t>
  </si>
  <si>
    <t>■都市計画区域内（□市街化区域　□市街化調整区域　■区域区分非設定）</t>
    <phoneticPr fontId="2"/>
  </si>
  <si>
    <t>?</t>
    <phoneticPr fontId="2"/>
  </si>
  <si>
    <t>営業所名</t>
  </si>
  <si>
    <t>【1.地名地番】</t>
  </si>
  <si>
    <t>【2.住居表示】</t>
  </si>
  <si>
    <t>地下面積</t>
  </si>
  <si>
    <t>←(1...施工者 "未定")</t>
  </si>
  <si>
    <t>号)</t>
  </si>
  <si>
    <t>【ﾆ】</t>
  </si>
  <si>
    <t>【ﾎ】</t>
  </si>
  <si>
    <t>ﾊ.</t>
  </si>
  <si>
    <t>一般飲食業,遊興飲食店</t>
    <rPh sb="0" eb="2">
      <t>イッパン</t>
    </rPh>
    <rPh sb="2" eb="5">
      <t>インショクギョウ</t>
    </rPh>
    <rPh sb="6" eb="7">
      <t>アソブ</t>
    </rPh>
    <rPh sb="7" eb="8">
      <t>コウギョウ</t>
    </rPh>
    <rPh sb="8" eb="11">
      <t>インショクテン</t>
    </rPh>
    <phoneticPr fontId="2"/>
  </si>
  <si>
    <t>13</t>
    <phoneticPr fontId="2"/>
  </si>
  <si>
    <t>金融・保険業</t>
    <rPh sb="0" eb="2">
      <t>キンユウ</t>
    </rPh>
    <rPh sb="3" eb="6">
      <t>ホケンギョウ</t>
    </rPh>
    <phoneticPr fontId="2"/>
  </si>
  <si>
    <t>(1)住居用</t>
    <rPh sb="3" eb="6">
      <t>ジュウキョヨウ</t>
    </rPh>
    <phoneticPr fontId="2"/>
  </si>
  <si>
    <t>電気,ガス,給排水,衛生設備,換気設備(別紙参照),住宅用火災警報器</t>
    <rPh sb="15" eb="17">
      <t>カンキ</t>
    </rPh>
    <rPh sb="17" eb="19">
      <t>セツビ</t>
    </rPh>
    <rPh sb="20" eb="22">
      <t>ベッシ</t>
    </rPh>
    <rPh sb="22" eb="24">
      <t>サンショウ</t>
    </rPh>
    <rPh sb="26" eb="29">
      <t>ジュウタクヨウ</t>
    </rPh>
    <rPh sb="29" eb="31">
      <t>カサイ</t>
    </rPh>
    <rPh sb="31" eb="33">
      <t>ケイホウキ</t>
    </rPh>
    <rPh sb="33" eb="34">
      <t>ウツワ</t>
    </rPh>
    <phoneticPr fontId="2"/>
  </si>
  <si>
    <t>合計</t>
  </si>
  <si>
    <t>ゴム製品製造業,なめし革・同製品・毛皮製造業,その他</t>
    <rPh sb="2" eb="4">
      <t>セイヒン</t>
    </rPh>
    <rPh sb="4" eb="7">
      <t>セイゾウギョウ</t>
    </rPh>
    <rPh sb="11" eb="12">
      <t>カワ</t>
    </rPh>
    <rPh sb="13" eb="14">
      <t>ドウ</t>
    </rPh>
    <rPh sb="14" eb="16">
      <t>セイヒン</t>
    </rPh>
    <rPh sb="17" eb="19">
      <t>ケガワ</t>
    </rPh>
    <rPh sb="19" eb="22">
      <t>セイゾウギョウ</t>
    </rPh>
    <rPh sb="25" eb="26">
      <t>タ</t>
    </rPh>
    <phoneticPr fontId="2"/>
  </si>
  <si>
    <t>窯業・土石製品製造</t>
    <rPh sb="0" eb="1">
      <t>５</t>
    </rPh>
    <rPh sb="1" eb="2">
      <t>ギョウ</t>
    </rPh>
    <rPh sb="3" eb="4">
      <t>ド</t>
    </rPh>
    <rPh sb="4" eb="5">
      <t>イシ</t>
    </rPh>
    <rPh sb="5" eb="7">
      <t>セイヒン</t>
    </rPh>
    <rPh sb="7" eb="9">
      <t>セイゾウ</t>
    </rPh>
    <phoneticPr fontId="2"/>
  </si>
  <si>
    <t>記号</t>
    <rPh sb="0" eb="2">
      <t>キゴウ</t>
    </rPh>
    <phoneticPr fontId="2"/>
  </si>
  <si>
    <t>主要用途の区分</t>
    <rPh sb="0" eb="2">
      <t>シュヨウ</t>
    </rPh>
    <rPh sb="2" eb="4">
      <t>ヨウト</t>
    </rPh>
    <rPh sb="5" eb="7">
      <t>クブン</t>
    </rPh>
    <phoneticPr fontId="2"/>
  </si>
  <si>
    <t>【ﾄ.意見を聴いた設計図書】</t>
    <phoneticPr fontId="2"/>
  </si>
  <si>
    <t>042(625)1733</t>
    <phoneticPr fontId="2"/>
  </si>
  <si>
    <t>ｲ.</t>
  </si>
  <si>
    <t>ﾛ.</t>
  </si>
  <si>
    <t>■都市計画区域内（■市街化区域　□市街化調整区域　□区域区分非設定）</t>
    <rPh sb="1" eb="3">
      <t>トシ</t>
    </rPh>
    <rPh sb="3" eb="5">
      <t>ケイカク</t>
    </rPh>
    <rPh sb="5" eb="7">
      <t>クイキ</t>
    </rPh>
    <rPh sb="30" eb="31">
      <t>ヒ</t>
    </rPh>
    <rPh sb="31" eb="33">
      <t>セッテイ</t>
    </rPh>
    <phoneticPr fontId="2"/>
  </si>
  <si>
    <t>?</t>
    <phoneticPr fontId="2"/>
  </si>
  <si>
    <t>■道路高さ制限不適用　 　□隣地高さ制限不適用　　 □北側高さ制限不適用</t>
    <rPh sb="1" eb="3">
      <t>ドウロ</t>
    </rPh>
    <rPh sb="3" eb="4">
      <t>タカ</t>
    </rPh>
    <rPh sb="5" eb="7">
      <t>セイゲン</t>
    </rPh>
    <rPh sb="7" eb="9">
      <t>フテキ</t>
    </rPh>
    <rPh sb="9" eb="10">
      <t>ヨウ</t>
    </rPh>
    <rPh sb="14" eb="16">
      <t>リンチ</t>
    </rPh>
    <rPh sb="16" eb="17">
      <t>タカ</t>
    </rPh>
    <rPh sb="18" eb="20">
      <t>セイゲン</t>
    </rPh>
    <rPh sb="20" eb="23">
      <t>フテキヨウ</t>
    </rPh>
    <rPh sb="27" eb="29">
      <t>キタガワ</t>
    </rPh>
    <rPh sb="29" eb="30">
      <t>タカ</t>
    </rPh>
    <rPh sb="31" eb="33">
      <t>セイゲン</t>
    </rPh>
    <rPh sb="33" eb="36">
      <t>フテキヨウ</t>
    </rPh>
    <phoneticPr fontId="2"/>
  </si>
  <si>
    <t>【7.用途別床面積】</t>
  </si>
  <si>
    <t>用途の区分</t>
  </si>
  <si>
    <t>【16.工事完了予定年月日】</t>
  </si>
  <si>
    <t>【3.工事種別】</t>
  </si>
  <si>
    <t>【4.構造】</t>
  </si>
  <si>
    <t>【13.建築物の高さ等】</t>
  </si>
  <si>
    <t>?</t>
    <phoneticPr fontId="2"/>
  </si>
  <si>
    <t>【1.番号】</t>
  </si>
  <si>
    <t>【2.用途】</t>
  </si>
  <si>
    <t xml:space="preserve">  　　　　建築基準法第６条第１項又は第６条の２第１項の規定による確認を申請します。</t>
    <phoneticPr fontId="2"/>
  </si>
  <si>
    <t>【9.工事種別】</t>
  </si>
  <si>
    <t>他に分類されないもの</t>
  </si>
  <si>
    <t>他に分類されないもの</t>
    <rPh sb="0" eb="1">
      <t>タ</t>
    </rPh>
    <rPh sb="2" eb="4">
      <t>ブンルイ</t>
    </rPh>
    <phoneticPr fontId="2"/>
  </si>
  <si>
    <t>寮,寄宿舎,合宿所,付属建物（物置,車庫等）</t>
    <rPh sb="0" eb="1">
      <t>リョウ</t>
    </rPh>
    <rPh sb="2" eb="5">
      <t>キシュクシャ</t>
    </rPh>
    <rPh sb="6" eb="9">
      <t>ガッシュクジョ</t>
    </rPh>
    <rPh sb="10" eb="12">
      <t>フゾク</t>
    </rPh>
    <rPh sb="12" eb="14">
      <t>タテモノ</t>
    </rPh>
    <phoneticPr fontId="2"/>
  </si>
  <si>
    <t>【ｲ.申請に係る建築物の数】</t>
  </si>
  <si>
    <t>【ﾛ.同一敷地内の他の建築物の数】</t>
  </si>
  <si>
    <t xml:space="preserve"> 第　  　 　        　  号</t>
  </si>
  <si>
    <t>【6.道路】</t>
  </si>
  <si>
    <t>■防火地域　□準防火地域　□指定なし</t>
  </si>
  <si>
    <t>工事完了予定年月日</t>
  </si>
  <si>
    <t>指定特定工程工事終了予定年月日</t>
  </si>
  <si>
    <t>その他必要な事項</t>
  </si>
  <si>
    <t>(2)住居産業用</t>
    <rPh sb="3" eb="5">
      <t>ジュウキョ</t>
    </rPh>
    <rPh sb="5" eb="8">
      <t>サンギョウヨウ</t>
    </rPh>
    <phoneticPr fontId="2"/>
  </si>
  <si>
    <t>学習塾,教養,技能教授業</t>
    <rPh sb="0" eb="2">
      <t>ガクシュウジク</t>
    </rPh>
    <rPh sb="2" eb="3">
      <t>ジュク</t>
    </rPh>
    <rPh sb="4" eb="6">
      <t>キョウヨウ</t>
    </rPh>
    <rPh sb="7" eb="9">
      <t>ギノウ</t>
    </rPh>
    <rPh sb="9" eb="11">
      <t>キョウジュ</t>
    </rPh>
    <rPh sb="11" eb="12">
      <t>ギョウ</t>
    </rPh>
    <phoneticPr fontId="2"/>
  </si>
  <si>
    <t>他に分類されない居住専用建築物</t>
    <rPh sb="0" eb="1">
      <t>タ</t>
    </rPh>
    <rPh sb="2" eb="4">
      <t>ブンルイ</t>
    </rPh>
    <rPh sb="8" eb="10">
      <t>キョジュウ</t>
    </rPh>
    <rPh sb="10" eb="12">
      <t>センヨウ</t>
    </rPh>
    <rPh sb="12" eb="15">
      <t>ケンチクブツ</t>
    </rPh>
    <phoneticPr fontId="2"/>
  </si>
  <si>
    <t>?</t>
  </si>
  <si>
    <t>運輸業</t>
    <rPh sb="0" eb="2">
      <t>ウンユ</t>
    </rPh>
    <rPh sb="2" eb="3">
      <t>ギョウ</t>
    </rPh>
    <phoneticPr fontId="2"/>
  </si>
  <si>
    <t>医療,福祉</t>
    <rPh sb="0" eb="2">
      <t>イリョウ</t>
    </rPh>
    <rPh sb="3" eb="5">
      <t>フクシ</t>
    </rPh>
    <phoneticPr fontId="2"/>
  </si>
  <si>
    <t>水道業</t>
    <rPh sb="0" eb="3">
      <t>スイドウギョウ</t>
    </rPh>
    <phoneticPr fontId="2"/>
  </si>
  <si>
    <t>□準都市計画区域内　　　□都市計画区域及び準都市計画区域外</t>
    <rPh sb="1" eb="2">
      <t>ジュン</t>
    </rPh>
    <rPh sb="2" eb="6">
      <t>トシケイカク</t>
    </rPh>
    <rPh sb="6" eb="9">
      <t>クイキナイ</t>
    </rPh>
    <rPh sb="13" eb="17">
      <t>トシケイカク</t>
    </rPh>
    <rPh sb="17" eb="19">
      <t>クイキ</t>
    </rPh>
    <rPh sb="19" eb="20">
      <t>オヨ</t>
    </rPh>
    <rPh sb="21" eb="22">
      <t>ジュン</t>
    </rPh>
    <rPh sb="22" eb="26">
      <t>トシケイカク</t>
    </rPh>
    <rPh sb="26" eb="28">
      <t>クイキ</t>
    </rPh>
    <rPh sb="28" eb="29">
      <t>ガイ</t>
    </rPh>
    <phoneticPr fontId="2"/>
  </si>
  <si>
    <t>第5面</t>
    <phoneticPr fontId="2"/>
  </si>
  <si>
    <t>?</t>
    <phoneticPr fontId="2"/>
  </si>
  <si>
    <t>?</t>
    <phoneticPr fontId="2"/>
  </si>
  <si>
    <t>【4.建築設備の設計に関し意見を聴いた者】</t>
    <phoneticPr fontId="2"/>
  </si>
  <si>
    <t>郵便番号</t>
    <rPh sb="0" eb="4">
      <t>ユウビンバンゴウ</t>
    </rPh>
    <phoneticPr fontId="2"/>
  </si>
  <si>
    <t>【12.外壁】　</t>
  </si>
  <si>
    <t>代表となる建築設備の設計に関し意見を聴いた者</t>
    <rPh sb="0" eb="2">
      <t>ダイヒョウ</t>
    </rPh>
    <phoneticPr fontId="2"/>
  </si>
  <si>
    <t>その他の建築設備の設計に関し意見を聴いた者</t>
    <rPh sb="2" eb="3">
      <t>タ</t>
    </rPh>
    <phoneticPr fontId="2"/>
  </si>
  <si>
    <t>【2.代理者】</t>
  </si>
  <si>
    <t>同一敷地内の他の建築物の数</t>
  </si>
  <si>
    <t>申請建物</t>
  </si>
  <si>
    <t>←自己所有地等の記入</t>
  </si>
  <si>
    <t>建築士法第20条の３第１項の表示をした者</t>
    <rPh sb="0" eb="4">
      <t>ケンチクシホウ</t>
    </rPh>
    <rPh sb="4" eb="5">
      <t>ダイ</t>
    </rPh>
    <rPh sb="7" eb="8">
      <t>ジョウ</t>
    </rPh>
    <rPh sb="10" eb="11">
      <t>ダイ</t>
    </rPh>
    <rPh sb="12" eb="13">
      <t>コウ</t>
    </rPh>
    <rPh sb="14" eb="16">
      <t>ヒョウジ</t>
    </rPh>
    <rPh sb="19" eb="20">
      <t>モノ</t>
    </rPh>
    <phoneticPr fontId="2"/>
  </si>
  <si>
    <t>設備設計一級建築士交付第</t>
    <rPh sb="0" eb="2">
      <t>セツビ</t>
    </rPh>
    <rPh sb="2" eb="4">
      <t>セッケイ</t>
    </rPh>
    <rPh sb="4" eb="6">
      <t>イッキュウ</t>
    </rPh>
    <rPh sb="6" eb="9">
      <t>ケンチクシ</t>
    </rPh>
    <rPh sb="9" eb="11">
      <t>コウフ</t>
    </rPh>
    <rPh sb="11" eb="12">
      <t>ダイ</t>
    </rPh>
    <phoneticPr fontId="2"/>
  </si>
  <si>
    <t>居住専用住宅付属建築物（物置,車庫等）</t>
    <rPh sb="0" eb="2">
      <t>キョジュウ</t>
    </rPh>
    <rPh sb="2" eb="4">
      <t>センヨウ</t>
    </rPh>
    <rPh sb="4" eb="6">
      <t>ジュウタク</t>
    </rPh>
    <rPh sb="6" eb="8">
      <t>フゾク</t>
    </rPh>
    <rPh sb="8" eb="11">
      <t>ケンチクブツ</t>
    </rPh>
    <rPh sb="12" eb="14">
      <t>モノオ</t>
    </rPh>
    <rPh sb="15" eb="17">
      <t>シャコ</t>
    </rPh>
    <rPh sb="17" eb="18">
      <t>トウ</t>
    </rPh>
    <phoneticPr fontId="2"/>
  </si>
  <si>
    <t>除却建物</t>
    <rPh sb="0" eb="2">
      <t>ジョキャク</t>
    </rPh>
    <rPh sb="2" eb="4">
      <t>タテモノ</t>
    </rPh>
    <phoneticPr fontId="2"/>
  </si>
  <si>
    <t>平均建蔽率</t>
  </si>
  <si>
    <t>備考</t>
  </si>
  <si>
    <t>（地下）</t>
  </si>
  <si>
    <t>構造</t>
  </si>
  <si>
    <t>造     一部</t>
  </si>
  <si>
    <t>許可・認定等</t>
  </si>
  <si>
    <t>鉄道業,道路旅客運送業,道路貨物運送業,水運業,航空</t>
    <rPh sb="0" eb="3">
      <t>テツドウギョウ</t>
    </rPh>
    <rPh sb="4" eb="6">
      <t>ドウロ</t>
    </rPh>
    <rPh sb="6" eb="8">
      <t>リョキャク</t>
    </rPh>
    <rPh sb="8" eb="11">
      <t>ウンソウギョウ</t>
    </rPh>
    <rPh sb="12" eb="14">
      <t>ドウロ</t>
    </rPh>
    <rPh sb="14" eb="16">
      <t>カモツ</t>
    </rPh>
    <rPh sb="16" eb="19">
      <t>ウンソウギョウ</t>
    </rPh>
    <rPh sb="20" eb="22">
      <t>スイウン</t>
    </rPh>
    <rPh sb="22" eb="23">
      <t>ギョウ</t>
    </rPh>
    <rPh sb="24" eb="26">
      <t>コウクウ</t>
    </rPh>
    <phoneticPr fontId="2"/>
  </si>
  <si>
    <t>【6.工事施工者】</t>
  </si>
  <si>
    <t>【ﾛ.営業所名】</t>
  </si>
  <si>
    <t>建設業の許可(</t>
  </si>
  <si>
    <t>（第三面）</t>
  </si>
  <si>
    <t>?</t>
    <phoneticPr fontId="2"/>
  </si>
  <si>
    <t>01</t>
    <phoneticPr fontId="2"/>
  </si>
  <si>
    <t>防火地域</t>
  </si>
  <si>
    <t>一部</t>
  </si>
  <si>
    <t>【14.許可・認定等】</t>
  </si>
  <si>
    <t>【15.工事着手予定年月日】</t>
  </si>
  <si>
    <t>娯楽業</t>
    <rPh sb="0" eb="3">
      <t>ゴラクギョウ</t>
    </rPh>
    <phoneticPr fontId="2"/>
  </si>
  <si>
    <t>法第56条第7項の特例</t>
    <rPh sb="0" eb="1">
      <t>ホウ</t>
    </rPh>
    <rPh sb="1" eb="2">
      <t>ダイ</t>
    </rPh>
    <rPh sb="4" eb="5">
      <t>ジョウ</t>
    </rPh>
    <rPh sb="5" eb="6">
      <t>ダイ</t>
    </rPh>
    <rPh sb="7" eb="8">
      <t>コウ</t>
    </rPh>
    <rPh sb="9" eb="11">
      <t>トクレイ</t>
    </rPh>
    <phoneticPr fontId="2"/>
  </si>
  <si>
    <t>)第</t>
  </si>
  <si>
    <t>器具製造業,電子部品・デバイス製造業,輸送用機械器具</t>
    <rPh sb="0" eb="2">
      <t>キグ</t>
    </rPh>
    <rPh sb="2" eb="5">
      <t>セイゾウギョウ</t>
    </rPh>
    <rPh sb="6" eb="8">
      <t>デンシ</t>
    </rPh>
    <rPh sb="8" eb="10">
      <t>ブヒン</t>
    </rPh>
    <rPh sb="15" eb="18">
      <t>セイゾウギョウ</t>
    </rPh>
    <rPh sb="19" eb="22">
      <t>ユソウヨウ</t>
    </rPh>
    <rPh sb="22" eb="24">
      <t>キカイ</t>
    </rPh>
    <rPh sb="24" eb="26">
      <t>キグ</t>
    </rPh>
    <phoneticPr fontId="2"/>
  </si>
  <si>
    <t>【ﾄ.敷地に建築可能な建築面積を敷地面積で除した数値】</t>
  </si>
  <si>
    <t>【ﾁ.備考】</t>
  </si>
  <si>
    <t>02</t>
    <phoneticPr fontId="2"/>
  </si>
  <si>
    <t>03</t>
    <phoneticPr fontId="2"/>
  </si>
  <si>
    <t>04</t>
    <phoneticPr fontId="2"/>
  </si>
  <si>
    <t>05</t>
    <phoneticPr fontId="2"/>
  </si>
  <si>
    <t>1/100</t>
  </si>
  <si>
    <t>03</t>
    <phoneticPr fontId="2"/>
  </si>
  <si>
    <t>04</t>
    <phoneticPr fontId="2"/>
  </si>
  <si>
    <t>木材・木製品製造業,家具・装備品製造,パルプ・紙</t>
    <rPh sb="0" eb="2">
      <t>モクザイ</t>
    </rPh>
    <rPh sb="3" eb="4">
      <t>モク</t>
    </rPh>
    <rPh sb="4" eb="6">
      <t>セイヒン</t>
    </rPh>
    <rPh sb="6" eb="9">
      <t>セイゾウギョウ</t>
    </rPh>
    <rPh sb="10" eb="12">
      <t>カグ</t>
    </rPh>
    <rPh sb="13" eb="15">
      <t>ソウビ</t>
    </rPh>
    <rPh sb="15" eb="16">
      <t>ヒン</t>
    </rPh>
    <rPh sb="16" eb="18">
      <t>セイゾウ</t>
    </rPh>
    <rPh sb="23" eb="24">
      <t>カミ</t>
    </rPh>
    <phoneticPr fontId="2"/>
  </si>
  <si>
    <t>13</t>
    <phoneticPr fontId="2"/>
  </si>
  <si>
    <t>床面積</t>
  </si>
  <si>
    <t>按分建面</t>
  </si>
  <si>
    <t>鉱業,建設業</t>
    <rPh sb="0" eb="2">
      <t>コウギョウ</t>
    </rPh>
    <rPh sb="3" eb="6">
      <t>ケンセツギョウ</t>
    </rPh>
    <phoneticPr fontId="2"/>
  </si>
  <si>
    <t>区分(</t>
  </si>
  <si>
    <t>?</t>
    <phoneticPr fontId="2"/>
  </si>
  <si>
    <t>建設業</t>
    <rPh sb="0" eb="3">
      <t>ケンセツギョウ</t>
    </rPh>
    <phoneticPr fontId="2"/>
  </si>
  <si>
    <t>?</t>
    <phoneticPr fontId="2"/>
  </si>
  <si>
    <t>建築士法第20条の２第１項の表示をした者</t>
    <rPh sb="0" eb="4">
      <t>ケンチクシホウ</t>
    </rPh>
    <rPh sb="4" eb="5">
      <t>ダイ</t>
    </rPh>
    <rPh sb="7" eb="8">
      <t>ジョウ</t>
    </rPh>
    <rPh sb="10" eb="11">
      <t>ダイ</t>
    </rPh>
    <rPh sb="12" eb="13">
      <t>コウ</t>
    </rPh>
    <rPh sb="14" eb="16">
      <t>ヒョウジ</t>
    </rPh>
    <rPh sb="19" eb="20">
      <t>モノ</t>
    </rPh>
    <phoneticPr fontId="2"/>
  </si>
  <si>
    <t>不動産取引業,不動産賃貸業・管理業（駐車場業を除く）</t>
    <rPh sb="0" eb="3">
      <t>フドウサン</t>
    </rPh>
    <rPh sb="3" eb="5">
      <t>トリヒキ</t>
    </rPh>
    <rPh sb="5" eb="6">
      <t>ギョウ</t>
    </rPh>
    <rPh sb="7" eb="10">
      <t>フドウサン</t>
    </rPh>
    <rPh sb="10" eb="12">
      <t>チンガ</t>
    </rPh>
    <rPh sb="12" eb="13">
      <t>ギョウ</t>
    </rPh>
    <rPh sb="14" eb="16">
      <t>カンリ</t>
    </rPh>
    <rPh sb="16" eb="17">
      <t>ギョウ</t>
    </rPh>
    <rPh sb="18" eb="22">
      <t>チュウシャジョウギョウ</t>
    </rPh>
    <rPh sb="23" eb="24">
      <t>ノゾ</t>
    </rPh>
    <phoneticPr fontId="2"/>
  </si>
  <si>
    <t>その他の設計者・監理者</t>
    <rPh sb="2" eb="3">
      <t>タ</t>
    </rPh>
    <rPh sb="4" eb="6">
      <t>セッケイ</t>
    </rPh>
    <rPh sb="6" eb="7">
      <t>シャ</t>
    </rPh>
    <rPh sb="8" eb="10">
      <t>カンリ</t>
    </rPh>
    <rPh sb="10" eb="11">
      <t>シャ</t>
    </rPh>
    <phoneticPr fontId="2"/>
  </si>
  <si>
    <t>【ｲ.氏名】</t>
    <rPh sb="3" eb="5">
      <t>シメイ</t>
    </rPh>
    <phoneticPr fontId="2"/>
  </si>
  <si>
    <t>鉄鋼業,非鉄金属製造業,金属製品製造業</t>
    <rPh sb="0" eb="3">
      <t>テッコウギョウ</t>
    </rPh>
    <rPh sb="4" eb="8">
      <t>ヒテツキンゾク</t>
    </rPh>
    <rPh sb="8" eb="11">
      <t>セイゾウギョウ</t>
    </rPh>
    <rPh sb="12" eb="16">
      <t>キンゾクセイヒン</t>
    </rPh>
    <rPh sb="16" eb="19">
      <t>セイゾウギョウ</t>
    </rPh>
    <phoneticPr fontId="2"/>
  </si>
  <si>
    <t>16</t>
    <phoneticPr fontId="2"/>
  </si>
  <si>
    <t>申請に係る建築物の数</t>
  </si>
  <si>
    <t>（地上）</t>
  </si>
  <si>
    <t>建築物の階別概要</t>
  </si>
  <si>
    <t>【2.階】</t>
  </si>
  <si>
    <t>階</t>
  </si>
  <si>
    <t>□有　　■無</t>
  </si>
  <si>
    <t>【19.備考】</t>
  </si>
  <si>
    <t>【10.床面積】</t>
  </si>
  <si>
    <t>宗教</t>
    <rPh sb="0" eb="2">
      <t>シュウキョウ</t>
    </rPh>
    <phoneticPr fontId="2"/>
  </si>
  <si>
    <t>その他のサービス</t>
    <rPh sb="2" eb="3">
      <t>タ</t>
    </rPh>
    <phoneticPr fontId="2"/>
  </si>
  <si>
    <t>【16.その他必要な事項】</t>
  </si>
  <si>
    <t>【17.備考】</t>
  </si>
  <si>
    <t>（第五面）</t>
  </si>
  <si>
    <t>具体的な用途の名称</t>
  </si>
  <si>
    <t>寮,寄宿舎,合宿所,（付属建物を除く）</t>
    <rPh sb="0" eb="1">
      <t>リョウ</t>
    </rPh>
    <rPh sb="2" eb="5">
      <t>キシュクシャ</t>
    </rPh>
    <rPh sb="6" eb="9">
      <t>ガッシュクジョ</t>
    </rPh>
    <rPh sb="11" eb="13">
      <t>フゾク</t>
    </rPh>
    <rPh sb="13" eb="15">
      <t>タテモノ</t>
    </rPh>
    <rPh sb="16" eb="17">
      <t>ノゾ</t>
    </rPh>
    <phoneticPr fontId="2"/>
  </si>
  <si>
    <t>□道路高さ制限不適用　　 □隣地高さ制限不適用　 　□北側高さ制限不適用</t>
    <rPh sb="1" eb="3">
      <t>ドウロ</t>
    </rPh>
    <rPh sb="3" eb="4">
      <t>タカ</t>
    </rPh>
    <rPh sb="5" eb="7">
      <t>セイゲン</t>
    </rPh>
    <rPh sb="7" eb="9">
      <t>フテキ</t>
    </rPh>
    <rPh sb="9" eb="10">
      <t>ヨウ</t>
    </rPh>
    <rPh sb="14" eb="16">
      <t>リンチ</t>
    </rPh>
    <rPh sb="16" eb="17">
      <t>タカ</t>
    </rPh>
    <rPh sb="18" eb="20">
      <t>セイゲン</t>
    </rPh>
    <rPh sb="20" eb="23">
      <t>フテキヨウ</t>
    </rPh>
    <rPh sb="27" eb="29">
      <t>キタガワ</t>
    </rPh>
    <rPh sb="29" eb="30">
      <t>タカ</t>
    </rPh>
    <rPh sb="31" eb="33">
      <t>セイゲン</t>
    </rPh>
    <rPh sb="33" eb="36">
      <t>フテキヨウ</t>
    </rPh>
    <phoneticPr fontId="2"/>
  </si>
  <si>
    <t>主要用途</t>
    <rPh sb="0" eb="2">
      <t>シュヨウ</t>
    </rPh>
    <rPh sb="2" eb="4">
      <t>ヨウト</t>
    </rPh>
    <phoneticPr fontId="2"/>
  </si>
  <si>
    <t>【ｲ.幅員】</t>
  </si>
  <si>
    <t xml:space="preserve"> </t>
  </si>
  <si>
    <t>【15.便所の種類】　　　</t>
  </si>
  <si>
    <t>【ﾆ.建築基準法第56条第7項の規定による特例の適用の有無】</t>
    <rPh sb="3" eb="5">
      <t>ケンチク</t>
    </rPh>
    <rPh sb="5" eb="8">
      <t>キジュンホウ</t>
    </rPh>
    <rPh sb="8" eb="9">
      <t>ダイ</t>
    </rPh>
    <rPh sb="11" eb="12">
      <t>ジョウ</t>
    </rPh>
    <rPh sb="12" eb="13">
      <t>ダイ</t>
    </rPh>
    <rPh sb="14" eb="15">
      <t>コウ</t>
    </rPh>
    <rPh sb="16" eb="18">
      <t>キテイ</t>
    </rPh>
    <rPh sb="21" eb="23">
      <t>トクレイ</t>
    </rPh>
    <rPh sb="24" eb="26">
      <t>テキヨウ</t>
    </rPh>
    <rPh sb="27" eb="29">
      <t>ユウム</t>
    </rPh>
    <phoneticPr fontId="2"/>
  </si>
  <si>
    <t>■新築　□増築　□改築　□移転　□用途変更　□大規模の修繕　□大規模の模様替</t>
  </si>
  <si>
    <t>【ｲ.階別】</t>
  </si>
  <si>
    <t>事務所名</t>
    <rPh sb="0" eb="3">
      <t>ジムショ</t>
    </rPh>
    <rPh sb="3" eb="4">
      <t>メイ</t>
    </rPh>
    <phoneticPr fontId="2"/>
  </si>
  <si>
    <t>(記号15から記号18までに該当する物を除く)</t>
    <rPh sb="1" eb="3">
      <t>キゴウ</t>
    </rPh>
    <rPh sb="7" eb="9">
      <t>キゴウ</t>
    </rPh>
    <rPh sb="14" eb="16">
      <t>ガイトウ</t>
    </rPh>
    <rPh sb="18" eb="19">
      <t>モノ</t>
    </rPh>
    <rPh sb="20" eb="21">
      <t>ノゾ</t>
    </rPh>
    <phoneticPr fontId="2"/>
  </si>
  <si>
    <t>(無＝1　設計のみ＝2　設計,監理有＝3)→</t>
    <phoneticPr fontId="2"/>
  </si>
  <si>
    <t>電気・がス</t>
    <rPh sb="0" eb="2">
      <t>デンキ</t>
    </rPh>
    <phoneticPr fontId="2"/>
  </si>
  <si>
    <t>熱供給・水道業</t>
    <phoneticPr fontId="2"/>
  </si>
  <si>
    <t>自動車車庫等の部分</t>
  </si>
  <si>
    <t>電話番号</t>
    <rPh sb="0" eb="2">
      <t>デンワ</t>
    </rPh>
    <rPh sb="2" eb="4">
      <t>バンゴウ</t>
    </rPh>
    <phoneticPr fontId="2"/>
  </si>
  <si>
    <t>代表設計者の工事監理</t>
    <rPh sb="0" eb="2">
      <t>ダイヒョウ</t>
    </rPh>
    <rPh sb="2" eb="5">
      <t>セッケイシャ</t>
    </rPh>
    <phoneticPr fontId="2"/>
  </si>
  <si>
    <t>P.5</t>
    <phoneticPr fontId="2"/>
  </si>
  <si>
    <t>P.6</t>
    <phoneticPr fontId="2"/>
  </si>
  <si>
    <t>P.7</t>
    <phoneticPr fontId="2"/>
  </si>
  <si>
    <t>P.8</t>
    <phoneticPr fontId="2"/>
  </si>
  <si>
    <t>P.9</t>
    <phoneticPr fontId="2"/>
  </si>
  <si>
    <t>←(1.市街化区域 2.調整区域 3.区分区域非設定 4.準都市計 5.外)</t>
    <rPh sb="19" eb="21">
      <t>クブン</t>
    </rPh>
    <rPh sb="21" eb="23">
      <t>クイキ</t>
    </rPh>
    <rPh sb="23" eb="24">
      <t>ヒ</t>
    </rPh>
    <rPh sb="24" eb="26">
      <t>セッテイ</t>
    </rPh>
    <rPh sb="29" eb="30">
      <t>ジュン</t>
    </rPh>
    <rPh sb="30" eb="32">
      <t>トシ</t>
    </rPh>
    <rPh sb="32" eb="33">
      <t>ケイ</t>
    </rPh>
    <phoneticPr fontId="2"/>
  </si>
  <si>
    <t>←(1.指定無し 2.準防火  3.防火)</t>
    <phoneticPr fontId="2"/>
  </si>
  <si>
    <t>上記の設計者のうち、</t>
    <rPh sb="0" eb="2">
      <t>ジョウキ</t>
    </rPh>
    <rPh sb="3" eb="6">
      <t>セッケイシャ</t>
    </rPh>
    <phoneticPr fontId="2"/>
  </si>
  <si>
    <t>代理者</t>
    <rPh sb="0" eb="3">
      <t>ダイリシャ</t>
    </rPh>
    <phoneticPr fontId="2"/>
  </si>
  <si>
    <t>氏名</t>
    <rPh sb="0" eb="2">
      <t>シメイ</t>
    </rPh>
    <phoneticPr fontId="2"/>
  </si>
  <si>
    <t>□防火地域　□準防火地域　■指定なし</t>
  </si>
  <si>
    <t>【ﾆ.郵便番号】</t>
    <phoneticPr fontId="2"/>
  </si>
  <si>
    <t>（その他の工事監理者）</t>
  </si>
  <si>
    <t>【17.特定工程工事終了予定年月日】</t>
    <phoneticPr fontId="2"/>
  </si>
  <si>
    <t>申請地 地名地番</t>
  </si>
  <si>
    <t>第１面</t>
    <phoneticPr fontId="2"/>
  </si>
  <si>
    <t>建物及び敷地に関する事項</t>
  </si>
  <si>
    <t>年</t>
  </si>
  <si>
    <t>月</t>
  </si>
  <si>
    <t>日</t>
  </si>
  <si>
    <t>建築士法第20条の２第３項の表示をした者</t>
    <rPh sb="0" eb="4">
      <t>ケンチクシホウ</t>
    </rPh>
    <rPh sb="4" eb="5">
      <t>ダイ</t>
    </rPh>
    <rPh sb="7" eb="8">
      <t>ジョウ</t>
    </rPh>
    <rPh sb="10" eb="11">
      <t>ダイ</t>
    </rPh>
    <rPh sb="12" eb="13">
      <t>コウ</t>
    </rPh>
    <rPh sb="14" eb="16">
      <t>ヒョウジ</t>
    </rPh>
    <rPh sb="19" eb="20">
      <t>モノ</t>
    </rPh>
    <phoneticPr fontId="2"/>
  </si>
  <si>
    <t>映像・音声・文字情報製作業（新聞業及び出版業を除く）</t>
    <rPh sb="0" eb="2">
      <t>エイゾウ</t>
    </rPh>
    <rPh sb="3" eb="5">
      <t>オンセイ</t>
    </rPh>
    <rPh sb="6" eb="8">
      <t>モジ</t>
    </rPh>
    <rPh sb="8" eb="10">
      <t>ジョウホウ</t>
    </rPh>
    <rPh sb="10" eb="12">
      <t>セイサク</t>
    </rPh>
    <rPh sb="12" eb="13">
      <t>ギョウ</t>
    </rPh>
    <rPh sb="14" eb="17">
      <t>シンブンギョウ</t>
    </rPh>
    <rPh sb="17" eb="18">
      <t>オヨ</t>
    </rPh>
    <rPh sb="19" eb="22">
      <t>シュッパンギョウ</t>
    </rPh>
    <rPh sb="23" eb="24">
      <t>ノゾ</t>
    </rPh>
    <phoneticPr fontId="2"/>
  </si>
  <si>
    <t>18</t>
    <phoneticPr fontId="2"/>
  </si>
  <si>
    <t>19</t>
    <phoneticPr fontId="2"/>
  </si>
  <si>
    <t>20</t>
    <phoneticPr fontId="2"/>
  </si>
  <si>
    <t>21</t>
    <phoneticPr fontId="2"/>
  </si>
  <si>
    <t>22</t>
    <phoneticPr fontId="2"/>
  </si>
  <si>
    <t>設計図書一式</t>
    <rPh sb="0" eb="4">
      <t>セッケイトショ</t>
    </rPh>
    <rPh sb="4" eb="6">
      <t>イッシキ</t>
    </rPh>
    <phoneticPr fontId="2"/>
  </si>
  <si>
    <t>勤務先</t>
    <rPh sb="0" eb="3">
      <t>キンムサキ</t>
    </rPh>
    <phoneticPr fontId="2"/>
  </si>
  <si>
    <t>郵便番号</t>
    <rPh sb="0" eb="4">
      <t>ユウビンバンゴウ</t>
    </rPh>
    <phoneticPr fontId="2"/>
  </si>
  <si>
    <t>電話番号</t>
    <rPh sb="0" eb="4">
      <t>デンワバンゴウ</t>
    </rPh>
    <phoneticPr fontId="2"/>
  </si>
  <si>
    <t>（代表となる建築設備の設計に関し意見を聴いた者）</t>
  </si>
  <si>
    <t>その他の区域,地域,地区叉は街区</t>
    <phoneticPr fontId="2"/>
  </si>
  <si>
    <t>（m）</t>
    <phoneticPr fontId="2"/>
  </si>
  <si>
    <t>(信書送達業を</t>
    <rPh sb="1" eb="3">
      <t>シンショ</t>
    </rPh>
    <rPh sb="3" eb="4">
      <t>ソウ</t>
    </rPh>
    <rPh sb="4" eb="5">
      <t>タツ</t>
    </rPh>
    <rPh sb="5" eb="6">
      <t>ギョウ</t>
    </rPh>
    <phoneticPr fontId="2"/>
  </si>
  <si>
    <t>除く)</t>
  </si>
  <si>
    <t>第２面</t>
    <phoneticPr fontId="2"/>
  </si>
  <si>
    <t>第３面</t>
    <phoneticPr fontId="2"/>
  </si>
  <si>
    <t>第４面</t>
    <phoneticPr fontId="2"/>
  </si>
  <si>
    <t>【5.工事監理者】</t>
  </si>
  <si>
    <t>申請以外の部分</t>
  </si>
  <si>
    <t xml:space="preserve">建設業の許可 </t>
    <phoneticPr fontId="2"/>
  </si>
  <si>
    <t>（</t>
    <phoneticPr fontId="2"/>
  </si>
  <si>
    <t>農林水産業</t>
    <rPh sb="0" eb="2">
      <t>ノウリン</t>
    </rPh>
    <rPh sb="2" eb="5">
      <t>スイサンギョウ</t>
    </rPh>
    <phoneticPr fontId="2"/>
  </si>
  <si>
    <t>工事種別</t>
  </si>
  <si>
    <t>建築基準法施行令第81条第３項に揚げる構造計算</t>
    <rPh sb="0" eb="2">
      <t>ケンチク</t>
    </rPh>
    <rPh sb="2" eb="5">
      <t>キジュンホウ</t>
    </rPh>
    <rPh sb="5" eb="8">
      <t>セコウレイ</t>
    </rPh>
    <rPh sb="8" eb="9">
      <t>ダイ</t>
    </rPh>
    <rPh sb="11" eb="12">
      <t>ジョウ</t>
    </rPh>
    <rPh sb="12" eb="13">
      <t>ダイ</t>
    </rPh>
    <rPh sb="14" eb="15">
      <t>コウ</t>
    </rPh>
    <rPh sb="16" eb="17">
      <t>ア</t>
    </rPh>
    <rPh sb="19" eb="21">
      <t>コウゾウ</t>
    </rPh>
    <rPh sb="21" eb="23">
      <t>ケイサン</t>
    </rPh>
    <phoneticPr fontId="2"/>
  </si>
  <si>
    <t>【6.構造計算に用いたプログラム】</t>
    <rPh sb="3" eb="7">
      <t>コウゾウケイサン</t>
    </rPh>
    <rPh sb="8" eb="9">
      <t>モチ</t>
    </rPh>
    <phoneticPr fontId="2"/>
  </si>
  <si>
    <t xml:space="preserve">【ｲ.名称】 </t>
    <rPh sb="3" eb="5">
      <t>メイショウ</t>
    </rPh>
    <phoneticPr fontId="2"/>
  </si>
  <si>
    <t>【ﾛ.区分】</t>
    <rPh sb="3" eb="5">
      <t>クブン</t>
    </rPh>
    <phoneticPr fontId="2"/>
  </si>
  <si>
    <t>【ﾛ.資格】</t>
    <rPh sb="3" eb="5">
      <t>□</t>
    </rPh>
    <phoneticPr fontId="2"/>
  </si>
  <si>
    <t>階別床面積</t>
  </si>
  <si>
    <t>屋根</t>
  </si>
  <si>
    <t>主要用途</t>
  </si>
  <si>
    <t>(大臣)</t>
    <phoneticPr fontId="2"/>
  </si>
  <si>
    <t>作成した設計図書</t>
    <rPh sb="0" eb="2">
      <t>サクセイ</t>
    </rPh>
    <rPh sb="4" eb="6">
      <t>セッケイ</t>
    </rPh>
    <rPh sb="6" eb="8">
      <t>トショ</t>
    </rPh>
    <phoneticPr fontId="2"/>
  </si>
  <si>
    <t>(3)産業専用</t>
    <rPh sb="3" eb="5">
      <t>サンギョウ</t>
    </rPh>
    <rPh sb="5" eb="7">
      <t>サンギョウセンヨウ</t>
    </rPh>
    <phoneticPr fontId="2"/>
  </si>
  <si>
    <t>(1)住居用</t>
    <rPh sb="3" eb="6">
      <t>ジュウキョヨウ</t>
    </rPh>
    <phoneticPr fontId="2"/>
  </si>
  <si>
    <t>?</t>
    <phoneticPr fontId="2"/>
  </si>
  <si>
    <t>学術・開発研究機関,政治・経済・文化団体</t>
    <rPh sb="0" eb="2">
      <t>ガクジュツ</t>
    </rPh>
    <rPh sb="3" eb="5">
      <t>カイハツ</t>
    </rPh>
    <rPh sb="5" eb="7">
      <t>ケンキュウ</t>
    </rPh>
    <rPh sb="7" eb="9">
      <t>キカン</t>
    </rPh>
    <rPh sb="10" eb="12">
      <t>セイジ</t>
    </rPh>
    <rPh sb="13" eb="15">
      <t>ケイザイ</t>
    </rPh>
    <rPh sb="16" eb="18">
      <t>ブンカ</t>
    </rPh>
    <rPh sb="18" eb="20">
      <t>ダンタイ</t>
    </rPh>
    <phoneticPr fontId="2"/>
  </si>
  <si>
    <t>敷地面積</t>
  </si>
  <si>
    <t>用途地域</t>
  </si>
  <si>
    <t>容積率</t>
  </si>
  <si>
    <t>?</t>
    <phoneticPr fontId="2"/>
  </si>
  <si>
    <t>?</t>
    <phoneticPr fontId="2"/>
  </si>
  <si>
    <t>【11.延べ面積】</t>
  </si>
  <si>
    <t>ﾆ.</t>
  </si>
  <si>
    <t>の廊下等の部分】</t>
  </si>
  <si>
    <t>建築基準関係規定に適合して設計</t>
    <rPh sb="0" eb="2">
      <t>ケンチク</t>
    </rPh>
    <rPh sb="2" eb="4">
      <t>キジュン</t>
    </rPh>
    <rPh sb="4" eb="6">
      <t>カンケイ</t>
    </rPh>
    <rPh sb="6" eb="8">
      <t>キテイ</t>
    </rPh>
    <rPh sb="9" eb="11">
      <t>テキゴウ</t>
    </rPh>
    <rPh sb="13" eb="15">
      <t>セッケイ</t>
    </rPh>
    <phoneticPr fontId="2"/>
  </si>
  <si>
    <t>【ﾆ.郵便番号】</t>
    <phoneticPr fontId="2"/>
  </si>
  <si>
    <t>農業,林業,漁業,水産養殖業</t>
    <rPh sb="0" eb="2">
      <t>ノウギョウ</t>
    </rPh>
    <rPh sb="3" eb="5">
      <t>リンギョウ</t>
    </rPh>
    <rPh sb="6" eb="8">
      <t>ギョギョウ</t>
    </rPh>
    <rPh sb="9" eb="11">
      <t>スイサン</t>
    </rPh>
    <rPh sb="11" eb="13">
      <t>ヨウショク</t>
    </rPh>
    <rPh sb="13" eb="14">
      <t>ギョウ</t>
    </rPh>
    <phoneticPr fontId="2"/>
  </si>
  <si>
    <t>一級建築士事務所 有限会社　設計工房ａ＋ｅ</t>
    <phoneticPr fontId="2"/>
  </si>
  <si>
    <t>東京都八王子市楢原町1481-4</t>
    <phoneticPr fontId="2"/>
  </si>
  <si>
    <t>電気業</t>
    <rPh sb="0" eb="2">
      <t>デンキ</t>
    </rPh>
    <rPh sb="2" eb="3">
      <t>ギョウ</t>
    </rPh>
    <phoneticPr fontId="2"/>
  </si>
  <si>
    <t>　 　     この申請書及び添付図書に記載の事項は、事実に相違ありません。</t>
    <phoneticPr fontId="2"/>
  </si>
  <si>
    <t>住所</t>
    <phoneticPr fontId="2"/>
  </si>
  <si>
    <t>建築主事</t>
    <rPh sb="0" eb="2">
      <t>ケンチク</t>
    </rPh>
    <rPh sb="2" eb="4">
      <t>シュジ</t>
    </rPh>
    <phoneticPr fontId="2"/>
  </si>
  <si>
    <t>【3.柱の小径】</t>
  </si>
  <si>
    <t>所在地</t>
    <rPh sb="0" eb="3">
      <t>ショザイチ</t>
    </rPh>
    <phoneticPr fontId="2"/>
  </si>
  <si>
    <t>建築基準法施行令第81条第１項各号に揚げる基準に従った構造計算</t>
    <rPh sb="0" eb="2">
      <t>ケンチク</t>
    </rPh>
    <rPh sb="2" eb="5">
      <t>キジュンホウ</t>
    </rPh>
    <rPh sb="5" eb="8">
      <t>セコウレイ</t>
    </rPh>
    <rPh sb="8" eb="9">
      <t>ダイ</t>
    </rPh>
    <rPh sb="11" eb="12">
      <t>ジョウ</t>
    </rPh>
    <rPh sb="12" eb="13">
      <t>ダイ</t>
    </rPh>
    <rPh sb="14" eb="15">
      <t>コウ</t>
    </rPh>
    <rPh sb="15" eb="17">
      <t>カクゴウ</t>
    </rPh>
    <rPh sb="18" eb="19">
      <t>ア</t>
    </rPh>
    <rPh sb="21" eb="23">
      <t>キジュン</t>
    </rPh>
    <rPh sb="24" eb="25">
      <t>シタガ</t>
    </rPh>
    <rPh sb="27" eb="31">
      <t>コウゾウケイサン</t>
    </rPh>
    <phoneticPr fontId="2"/>
  </si>
  <si>
    <t>建築基準法施行令第81条第２項第１号イに揚げる構造計算</t>
    <rPh sb="0" eb="2">
      <t>ケンチク</t>
    </rPh>
    <rPh sb="2" eb="5">
      <t>キジュンホウ</t>
    </rPh>
    <rPh sb="5" eb="8">
      <t>セコウレイ</t>
    </rPh>
    <rPh sb="8" eb="9">
      <t>ダイ</t>
    </rPh>
    <rPh sb="11" eb="12">
      <t>ジョウ</t>
    </rPh>
    <rPh sb="12" eb="13">
      <t>ダイ</t>
    </rPh>
    <rPh sb="14" eb="15">
      <t>コウ</t>
    </rPh>
    <rPh sb="15" eb="16">
      <t>ダイ</t>
    </rPh>
    <rPh sb="17" eb="18">
      <t>ゴウ</t>
    </rPh>
    <rPh sb="20" eb="21">
      <t>ア</t>
    </rPh>
    <rPh sb="23" eb="25">
      <t>コウゾウ</t>
    </rPh>
    <rPh sb="25" eb="27">
      <t>ケイサン</t>
    </rPh>
    <phoneticPr fontId="2"/>
  </si>
  <si>
    <t>（その他の建築設備の設計に関し意見を聴いた者）</t>
  </si>
  <si>
    <t>（代表となる工事監理者）</t>
  </si>
  <si>
    <t>11</t>
    <phoneticPr fontId="2"/>
  </si>
  <si>
    <t>平成</t>
  </si>
  <si>
    <t>建築士法第20条の３第３項の表示をした者</t>
    <rPh sb="0" eb="4">
      <t>ケンチクシホウ</t>
    </rPh>
    <rPh sb="4" eb="5">
      <t>ダイ</t>
    </rPh>
    <rPh sb="7" eb="8">
      <t>ジョウ</t>
    </rPh>
    <rPh sb="10" eb="11">
      <t>ダイ</t>
    </rPh>
    <rPh sb="12" eb="13">
      <t>コウ</t>
    </rPh>
    <rPh sb="14" eb="16">
      <t>ヒョウジ</t>
    </rPh>
    <rPh sb="19" eb="20">
      <t>モノ</t>
    </rPh>
    <phoneticPr fontId="2"/>
  </si>
  <si>
    <t>（その他の設計者）</t>
    <rPh sb="3" eb="4">
      <t>タ</t>
    </rPh>
    <phoneticPr fontId="2"/>
  </si>
  <si>
    <t>代表となる設計者・監理者</t>
    <rPh sb="0" eb="2">
      <t>ダイヒョウ</t>
    </rPh>
    <rPh sb="5" eb="7">
      <t>セッケイ</t>
    </rPh>
    <rPh sb="7" eb="8">
      <t>シャ</t>
    </rPh>
    <rPh sb="9" eb="11">
      <t>カンリ</t>
    </rPh>
    <rPh sb="11" eb="12">
      <t>シャ</t>
    </rPh>
    <phoneticPr fontId="2"/>
  </si>
  <si>
    <t>17</t>
    <phoneticPr fontId="2"/>
  </si>
  <si>
    <t>【ﾆ.構造】</t>
    <rPh sb="3" eb="5">
      <t>コウゾウ</t>
    </rPh>
    <phoneticPr fontId="2"/>
  </si>
  <si>
    <t>造</t>
    <rPh sb="0" eb="1">
      <t>ゾウ</t>
    </rPh>
    <phoneticPr fontId="2"/>
  </si>
  <si>
    <t>一部</t>
    <rPh sb="0" eb="2">
      <t>イチブ</t>
    </rPh>
    <phoneticPr fontId="2"/>
  </si>
  <si>
    <t>造</t>
    <rPh sb="0" eb="1">
      <t>ゾウ</t>
    </rPh>
    <phoneticPr fontId="2"/>
  </si>
  <si>
    <t>02</t>
    <phoneticPr fontId="2"/>
  </si>
  <si>
    <t>一般機械器具製造業,電気機械器具製造業,情報通信機械</t>
    <rPh sb="0" eb="2">
      <t>イッパン</t>
    </rPh>
    <rPh sb="2" eb="4">
      <t>キカイ</t>
    </rPh>
    <rPh sb="4" eb="6">
      <t>キグ</t>
    </rPh>
    <rPh sb="6" eb="9">
      <t>セイゾウギョウ</t>
    </rPh>
    <rPh sb="10" eb="12">
      <t>デンキ</t>
    </rPh>
    <rPh sb="12" eb="14">
      <t>キカイ</t>
    </rPh>
    <rPh sb="14" eb="16">
      <t>キグ</t>
    </rPh>
    <rPh sb="16" eb="19">
      <t>セイゾウギョウ</t>
    </rPh>
    <rPh sb="20" eb="24">
      <t>ジョウホウツウシン</t>
    </rPh>
    <rPh sb="24" eb="26">
      <t>キカイ</t>
    </rPh>
    <phoneticPr fontId="2"/>
  </si>
  <si>
    <t>事務所登録番号</t>
    <rPh sb="0" eb="3">
      <t>ジムショ</t>
    </rPh>
    <rPh sb="3" eb="5">
      <t>トウロク</t>
    </rPh>
    <rPh sb="5" eb="7">
      <t>バンゴウ</t>
    </rPh>
    <phoneticPr fontId="2"/>
  </si>
  <si>
    <t>氏名</t>
    <rPh sb="0" eb="2">
      <t>シメイ</t>
    </rPh>
    <phoneticPr fontId="2"/>
  </si>
  <si>
    <t>【18.その他必要な事項】</t>
  </si>
  <si>
    <t>【5.その他の区域、地域、地区叉は街区】</t>
    <rPh sb="15" eb="16">
      <t>マタ</t>
    </rPh>
    <phoneticPr fontId="2"/>
  </si>
  <si>
    <t>氏名</t>
    <phoneticPr fontId="2"/>
  </si>
  <si>
    <t>←(1:水洗 2:汲取を入力)</t>
    <rPh sb="4" eb="6">
      <t>スイセン</t>
    </rPh>
    <rPh sb="9" eb="11">
      <t>クミト</t>
    </rPh>
    <rPh sb="12" eb="14">
      <t>ニュウリョク</t>
    </rPh>
    <phoneticPr fontId="2"/>
  </si>
  <si>
    <t>?</t>
    <phoneticPr fontId="2"/>
  </si>
  <si>
    <t>)</t>
    <phoneticPr fontId="2"/>
  </si>
  <si>
    <t>【ﾆﾊ.共同住宅の共用</t>
    <phoneticPr fontId="2"/>
  </si>
  <si>
    <t>構造設計一級建築士交付第</t>
    <rPh sb="0" eb="2">
      <t>コウゾウ</t>
    </rPh>
    <rPh sb="2" eb="4">
      <t>セッケイ</t>
    </rPh>
    <rPh sb="4" eb="6">
      <t>イッキュウ</t>
    </rPh>
    <rPh sb="6" eb="9">
      <t>ケンチクシ</t>
    </rPh>
    <rPh sb="9" eb="11">
      <t>コウフ</t>
    </rPh>
    <rPh sb="11" eb="12">
      <t>ダイ</t>
    </rPh>
    <phoneticPr fontId="2"/>
  </si>
  <si>
    <t>号</t>
    <rPh sb="0" eb="1">
      <t>ゴウ</t>
    </rPh>
    <phoneticPr fontId="2"/>
  </si>
  <si>
    <t>【ｲ.建築面積】</t>
  </si>
  <si>
    <t>【ﾊ.階数】</t>
    <rPh sb="3" eb="5">
      <t>カイスウ</t>
    </rPh>
    <phoneticPr fontId="2"/>
  </si>
  <si>
    <t>【ﾛ.地階の住宅叉は老人ホーム、福祉ホームその他これらにに類するものの部分】</t>
    <rPh sb="8" eb="9">
      <t>マタ</t>
    </rPh>
    <rPh sb="10" eb="12">
      <t>ロウジン</t>
    </rPh>
    <rPh sb="16" eb="18">
      <t>フクシ</t>
    </rPh>
    <rPh sb="23" eb="24">
      <t>タ</t>
    </rPh>
    <rPh sb="29" eb="30">
      <t>ルイ</t>
    </rPh>
    <phoneticPr fontId="2"/>
  </si>
  <si>
    <t>(</t>
    <phoneticPr fontId="2"/>
  </si>
  <si>
    <t>【ﾍ.備蓄倉庫の部分】</t>
    <rPh sb="3" eb="5">
      <t>ビチク</t>
    </rPh>
    <rPh sb="5" eb="7">
      <t>ソウコ</t>
    </rPh>
    <phoneticPr fontId="2"/>
  </si>
  <si>
    <t>【18】</t>
    <phoneticPr fontId="2"/>
  </si>
  <si>
    <t>【19】</t>
    <phoneticPr fontId="2"/>
  </si>
  <si>
    <t>地上</t>
    <rPh sb="0" eb="2">
      <t>チジョウ</t>
    </rPh>
    <phoneticPr fontId="2"/>
  </si>
  <si>
    <t>(</t>
    <phoneticPr fontId="2"/>
  </si>
  <si>
    <t>)</t>
    <phoneticPr fontId="2"/>
  </si>
  <si>
    <t xml:space="preserve">地下　( </t>
    <rPh sb="0" eb="2">
      <t>チカ</t>
    </rPh>
    <phoneticPr fontId="2"/>
  </si>
  <si>
    <t>)</t>
    <phoneticPr fontId="2"/>
  </si>
  <si>
    <t>【ﾄ.作成又は確認した設計図書】</t>
    <rPh sb="5" eb="6">
      <t>マタ</t>
    </rPh>
    <rPh sb="7" eb="9">
      <t>カクニン</t>
    </rPh>
    <phoneticPr fontId="2"/>
  </si>
  <si>
    <t>P.3</t>
    <phoneticPr fontId="2"/>
  </si>
  <si>
    <t>P.4</t>
    <phoneticPr fontId="2"/>
  </si>
  <si>
    <t>鉱業</t>
    <rPh sb="0" eb="2">
      <t>コウギョウ</t>
    </rPh>
    <phoneticPr fontId="2"/>
  </si>
  <si>
    <t>ガス業</t>
    <rPh sb="2" eb="3">
      <t>ギョウ</t>
    </rPh>
    <phoneticPr fontId="2"/>
  </si>
  <si>
    <t>熱供給業</t>
    <rPh sb="0" eb="1">
      <t>ネツ</t>
    </rPh>
    <rPh sb="1" eb="3">
      <t>キョウキュウ</t>
    </rPh>
    <rPh sb="3" eb="4">
      <t>ギョウ</t>
    </rPh>
    <phoneticPr fontId="2"/>
  </si>
  <si>
    <t>【ﾎ.敷地面積の合計】</t>
  </si>
  <si>
    <t>(</t>
    <phoneticPr fontId="2"/>
  </si>
  <si>
    <t>)</t>
    <phoneticPr fontId="2"/>
  </si>
  <si>
    <t>申請済</t>
    <rPh sb="0" eb="2">
      <t>シンセイスウミ</t>
    </rPh>
    <rPh sb="2" eb="3">
      <t>ス</t>
    </rPh>
    <phoneticPr fontId="2"/>
  </si>
  <si>
    <t>（</t>
    <phoneticPr fontId="2"/>
  </si>
  <si>
    <t>）</t>
    <phoneticPr fontId="2"/>
  </si>
  <si>
    <t>未申請</t>
    <rPh sb="0" eb="3">
      <t>ミシンセイ</t>
    </rPh>
    <phoneticPr fontId="2"/>
  </si>
  <si>
    <t>（</t>
    <phoneticPr fontId="2"/>
  </si>
  <si>
    <t>）</t>
    <phoneticPr fontId="2"/>
  </si>
  <si>
    <t>申請不要</t>
    <rPh sb="0" eb="2">
      <t>シンセイ</t>
    </rPh>
    <rPh sb="2" eb="4">
      <t>フヨウ</t>
    </rPh>
    <phoneticPr fontId="2"/>
  </si>
  <si>
    <t>←(1.有　2.無）</t>
    <rPh sb="4" eb="5">
      <t>ア</t>
    </rPh>
    <rPh sb="8" eb="9">
      <t>ナ</t>
    </rPh>
    <phoneticPr fontId="2"/>
  </si>
  <si>
    <t>←(1.道路高さ　2.隣地高さ　3.北側高さ）不適用</t>
    <rPh sb="4" eb="6">
      <t>ドウロ</t>
    </rPh>
    <rPh sb="6" eb="7">
      <t>タカ</t>
    </rPh>
    <rPh sb="11" eb="13">
      <t>リンチ</t>
    </rPh>
    <rPh sb="13" eb="14">
      <t>タカ</t>
    </rPh>
    <rPh sb="18" eb="20">
      <t>キタガワ</t>
    </rPh>
    <rPh sb="20" eb="21">
      <t>タカ</t>
    </rPh>
    <rPh sb="23" eb="26">
      <t>フテキヨウ</t>
    </rPh>
    <phoneticPr fontId="2"/>
  </si>
  <si>
    <t>(有り=1,無し=2)</t>
    <phoneticPr fontId="2"/>
  </si>
  <si>
    <t>郵便番号</t>
    <phoneticPr fontId="2"/>
  </si>
  <si>
    <t>化学工業,石油製品・石炭製品製造業</t>
    <rPh sb="0" eb="2">
      <t>カガク</t>
    </rPh>
    <rPh sb="2" eb="4">
      <t>コウギョウ</t>
    </rPh>
    <rPh sb="5" eb="7">
      <t>セキユ</t>
    </rPh>
    <rPh sb="7" eb="9">
      <t>セイヒン</t>
    </rPh>
    <rPh sb="10" eb="12">
      <t>セキタン</t>
    </rPh>
    <rPh sb="12" eb="14">
      <t>セイヒン</t>
    </rPh>
    <rPh sb="14" eb="17">
      <t>セイゾウギョウ</t>
    </rPh>
    <phoneticPr fontId="2"/>
  </si>
  <si>
    <t>特定天井</t>
    <rPh sb="0" eb="2">
      <t>トクテイ</t>
    </rPh>
    <rPh sb="2" eb="4">
      <t>テンジョウ</t>
    </rPh>
    <phoneticPr fontId="2"/>
  </si>
  <si>
    <t>有り＝1,無し＝0</t>
    <phoneticPr fontId="2"/>
  </si>
  <si>
    <t>備考</t>
    <rPh sb="0" eb="2">
      <t>ビコウ</t>
    </rPh>
    <phoneticPr fontId="2"/>
  </si>
  <si>
    <t>特定増改築構造計算基準</t>
    <rPh sb="0" eb="2">
      <t>トクテイ</t>
    </rPh>
    <rPh sb="2" eb="5">
      <t>ゾウカイチク</t>
    </rPh>
    <rPh sb="5" eb="9">
      <t>コウゾウケイサン</t>
    </rPh>
    <rPh sb="9" eb="11">
      <t>キジュン</t>
    </rPh>
    <phoneticPr fontId="2"/>
  </si>
  <si>
    <t>居住専用住宅（付属建築物を除く）</t>
    <rPh sb="0" eb="2">
      <t>キョジュウ</t>
    </rPh>
    <rPh sb="2" eb="4">
      <t>センヨウ</t>
    </rPh>
    <rPh sb="4" eb="6">
      <t>ジュウタク</t>
    </rPh>
    <rPh sb="7" eb="9">
      <t>フゾク</t>
    </rPh>
    <rPh sb="9" eb="12">
      <t>ケンチクブツ</t>
    </rPh>
    <rPh sb="13" eb="14">
      <t>ノゾ</t>
    </rPh>
    <phoneticPr fontId="2"/>
  </si>
  <si>
    <t>階)</t>
  </si>
  <si>
    <t>【ﾛ.合計】</t>
  </si>
  <si>
    <t>【11.屋根】　</t>
  </si>
  <si>
    <t>郵便番号</t>
    <phoneticPr fontId="2"/>
  </si>
  <si>
    <t>電話番号</t>
    <phoneticPr fontId="2"/>
  </si>
  <si>
    <t>電話番号</t>
    <phoneticPr fontId="2"/>
  </si>
  <si>
    <t>フリガナ</t>
    <phoneticPr fontId="2"/>
  </si>
  <si>
    <t>フリガナ</t>
    <phoneticPr fontId="2"/>
  </si>
  <si>
    <t>第二号様式（第一条の三、第三条、第三条の三関係）　（Ａ４）</t>
    <phoneticPr fontId="2"/>
  </si>
  <si>
    <t>審査の特例の適用の有無】</t>
  </si>
  <si>
    <t>建築基準法施行令第81条第２項第２号イに揚げる構造計算</t>
    <rPh sb="0" eb="2">
      <t>ケンチク</t>
    </rPh>
    <rPh sb="2" eb="5">
      <t>キジュンホウ</t>
    </rPh>
    <rPh sb="5" eb="8">
      <t>セコウレイ</t>
    </rPh>
    <rPh sb="8" eb="9">
      <t>ダイ</t>
    </rPh>
    <rPh sb="11" eb="12">
      <t>ジョウ</t>
    </rPh>
    <rPh sb="12" eb="13">
      <t>ダイ</t>
    </rPh>
    <rPh sb="14" eb="15">
      <t>コウ</t>
    </rPh>
    <rPh sb="15" eb="16">
      <t>ダイ</t>
    </rPh>
    <rPh sb="17" eb="18">
      <t>ゴウ</t>
    </rPh>
    <rPh sb="20" eb="21">
      <t>ア</t>
    </rPh>
    <rPh sb="23" eb="25">
      <t>コウゾウ</t>
    </rPh>
    <rPh sb="25" eb="27">
      <t>ケイサン</t>
    </rPh>
    <phoneticPr fontId="2"/>
  </si>
  <si>
    <t>【ﾄ.意見を聴いた設計図書】</t>
  </si>
  <si>
    <t>14</t>
    <phoneticPr fontId="2"/>
  </si>
  <si>
    <t>【ﾍ.登録番号】</t>
  </si>
  <si>
    <t>登録番号</t>
    <rPh sb="0" eb="4">
      <t>トウロクバンゴウ</t>
    </rPh>
    <phoneticPr fontId="2"/>
  </si>
  <si>
    <t>【8】</t>
    <phoneticPr fontId="2"/>
  </si>
  <si>
    <t>【1】</t>
    <phoneticPr fontId="2"/>
  </si>
  <si>
    <t>【2】</t>
    <phoneticPr fontId="2"/>
  </si>
  <si>
    <t>【3】</t>
    <phoneticPr fontId="2"/>
  </si>
  <si>
    <t>【4】</t>
    <phoneticPr fontId="2"/>
  </si>
  <si>
    <t>【5】</t>
    <phoneticPr fontId="2"/>
  </si>
  <si>
    <t>【6】　 　ｲ</t>
    <phoneticPr fontId="2"/>
  </si>
  <si>
    <t>ﾊ</t>
    <phoneticPr fontId="2"/>
  </si>
  <si>
    <t>ﾆ</t>
    <phoneticPr fontId="2"/>
  </si>
  <si>
    <t>【7】　 　ｲ</t>
    <phoneticPr fontId="2"/>
  </si>
  <si>
    <t>【7.建築基準法施行令第137条の２各号に定める基準の区分】</t>
    <rPh sb="3" eb="5">
      <t>ケンチク</t>
    </rPh>
    <rPh sb="5" eb="8">
      <t>キジュンホウ</t>
    </rPh>
    <rPh sb="8" eb="11">
      <t>セコウレイ</t>
    </rPh>
    <rPh sb="11" eb="12">
      <t>ダイ</t>
    </rPh>
    <rPh sb="15" eb="16">
      <t>ジョウ</t>
    </rPh>
    <rPh sb="18" eb="20">
      <t>カクゴウ</t>
    </rPh>
    <rPh sb="21" eb="22">
      <t>サダ</t>
    </rPh>
    <rPh sb="24" eb="26">
      <t>キジュン</t>
    </rPh>
    <rPh sb="27" eb="29">
      <t>クブン</t>
    </rPh>
    <phoneticPr fontId="2"/>
  </si>
  <si>
    <t>)</t>
    <phoneticPr fontId="2"/>
  </si>
  <si>
    <t>【ﾛ.最高の軒の高さ】</t>
    <rPh sb="3" eb="5">
      <t>サイコウ</t>
    </rPh>
    <rPh sb="6" eb="7">
      <t>ノキ</t>
    </rPh>
    <rPh sb="8" eb="9">
      <t>タカ</t>
    </rPh>
    <phoneticPr fontId="2"/>
  </si>
  <si>
    <t>【11】</t>
    <phoneticPr fontId="2"/>
  </si>
  <si>
    <t>【12】</t>
    <phoneticPr fontId="2"/>
  </si>
  <si>
    <t>【13】</t>
    <phoneticPr fontId="2"/>
  </si>
  <si>
    <t>【14】</t>
    <phoneticPr fontId="2"/>
  </si>
  <si>
    <t>【15】</t>
    <phoneticPr fontId="2"/>
  </si>
  <si>
    <t>【16】【17】</t>
    <phoneticPr fontId="2"/>
  </si>
  <si>
    <t>【3】　 　ｲ</t>
    <phoneticPr fontId="2"/>
  </si>
  <si>
    <t>【7】　 　</t>
    <phoneticPr fontId="2"/>
  </si>
  <si>
    <t>【8】</t>
    <phoneticPr fontId="2"/>
  </si>
  <si>
    <t>【1】</t>
    <phoneticPr fontId="2"/>
  </si>
  <si>
    <t>【2】</t>
    <phoneticPr fontId="2"/>
  </si>
  <si>
    <t>ﾁ</t>
    <phoneticPr fontId="2"/>
  </si>
  <si>
    <t>【9】</t>
    <phoneticPr fontId="2"/>
  </si>
  <si>
    <t>【10】</t>
    <phoneticPr fontId="2"/>
  </si>
  <si>
    <t>【11】</t>
    <phoneticPr fontId="2"/>
  </si>
  <si>
    <t>ﾎ</t>
    <phoneticPr fontId="2"/>
  </si>
  <si>
    <t>ﾍ</t>
    <phoneticPr fontId="2"/>
  </si>
  <si>
    <t>ﾄ</t>
    <phoneticPr fontId="2"/>
  </si>
  <si>
    <t>ﾘ</t>
    <phoneticPr fontId="2"/>
  </si>
  <si>
    <t>ﾇ</t>
    <phoneticPr fontId="2"/>
  </si>
  <si>
    <t>ﾙ</t>
    <phoneticPr fontId="2"/>
  </si>
  <si>
    <t>【12】      ｲ</t>
    <phoneticPr fontId="2"/>
  </si>
  <si>
    <t>【13】      ｲ</t>
    <phoneticPr fontId="2"/>
  </si>
  <si>
    <t>【14】</t>
    <phoneticPr fontId="2"/>
  </si>
  <si>
    <t>【15】</t>
    <phoneticPr fontId="2"/>
  </si>
  <si>
    <t>【16】</t>
    <phoneticPr fontId="2"/>
  </si>
  <si>
    <t>【17】</t>
    <phoneticPr fontId="2"/>
  </si>
  <si>
    <t>建築基準法施行令第81条第２項第１号ロに揚げる構造計算</t>
    <rPh sb="0" eb="2">
      <t>ケンチク</t>
    </rPh>
    <rPh sb="2" eb="5">
      <t>キジュンホウ</t>
    </rPh>
    <rPh sb="5" eb="8">
      <t>セコウレイ</t>
    </rPh>
    <rPh sb="8" eb="9">
      <t>ダイ</t>
    </rPh>
    <rPh sb="11" eb="12">
      <t>ジョウ</t>
    </rPh>
    <rPh sb="12" eb="13">
      <t>ダイ</t>
    </rPh>
    <rPh sb="14" eb="15">
      <t>コウ</t>
    </rPh>
    <rPh sb="15" eb="16">
      <t>ダイ</t>
    </rPh>
    <rPh sb="17" eb="18">
      <t>ゴウ</t>
    </rPh>
    <rPh sb="20" eb="21">
      <t>ア</t>
    </rPh>
    <rPh sb="23" eb="25">
      <t>コウゾウ</t>
    </rPh>
    <rPh sb="25" eb="27">
      <t>ケイサン</t>
    </rPh>
    <phoneticPr fontId="2"/>
  </si>
  <si>
    <t>【10】</t>
    <phoneticPr fontId="2"/>
  </si>
  <si>
    <t>ｲ</t>
    <phoneticPr fontId="2"/>
  </si>
  <si>
    <t>ﾛ</t>
    <phoneticPr fontId="2"/>
  </si>
  <si>
    <t>(大臣)</t>
    <phoneticPr fontId="2"/>
  </si>
  <si>
    <t>(大臣)</t>
    <phoneticPr fontId="2"/>
  </si>
  <si>
    <t>【8.備考】</t>
    <phoneticPr fontId="2"/>
  </si>
  <si>
    <t>P.11</t>
    <phoneticPr fontId="2"/>
  </si>
  <si>
    <t>P.10</t>
    <phoneticPr fontId="2"/>
  </si>
  <si>
    <t>（第六面）</t>
    <rPh sb="2" eb="3">
      <t>ロク</t>
    </rPh>
    <phoneticPr fontId="2"/>
  </si>
  <si>
    <t>建築物独立部分別概要</t>
    <rPh sb="0" eb="3">
      <t>ケンチクブツ</t>
    </rPh>
    <rPh sb="3" eb="5">
      <t>ドクリツ</t>
    </rPh>
    <rPh sb="5" eb="7">
      <t>ブブン</t>
    </rPh>
    <rPh sb="7" eb="8">
      <t>ベツ</t>
    </rPh>
    <rPh sb="8" eb="10">
      <t>ガイヨウ</t>
    </rPh>
    <phoneticPr fontId="2"/>
  </si>
  <si>
    <t>【2.延べ面積】</t>
    <rPh sb="3" eb="4">
      <t>ノ</t>
    </rPh>
    <rPh sb="5" eb="7">
      <t>メンセキ</t>
    </rPh>
    <phoneticPr fontId="2"/>
  </si>
  <si>
    <t>【3.建築物の高さ等】</t>
    <rPh sb="3" eb="6">
      <t>ケンチクブツ</t>
    </rPh>
    <rPh sb="7" eb="8">
      <t>タカ</t>
    </rPh>
    <rPh sb="9" eb="10">
      <t>トウ</t>
    </rPh>
    <phoneticPr fontId="2"/>
  </si>
  <si>
    <t>【ｲ.最高の高さ】</t>
    <rPh sb="3" eb="5">
      <t>サイコウ</t>
    </rPh>
    <rPh sb="6" eb="7">
      <t>タカ</t>
    </rPh>
    <phoneticPr fontId="2"/>
  </si>
  <si>
    <t>飲食店,宿泊業</t>
    <rPh sb="0" eb="2">
      <t>インショク</t>
    </rPh>
    <rPh sb="2" eb="3">
      <t>テン</t>
    </rPh>
    <rPh sb="4" eb="7">
      <t>シュクハクギョウ</t>
    </rPh>
    <phoneticPr fontId="2"/>
  </si>
  <si>
    <t>御売・小売業</t>
    <rPh sb="0" eb="1">
      <t>オン</t>
    </rPh>
    <rPh sb="1" eb="2">
      <t>ウ</t>
    </rPh>
    <rPh sb="3" eb="5">
      <t>コウ</t>
    </rPh>
    <rPh sb="5" eb="6">
      <t>ギョウ</t>
    </rPh>
    <phoneticPr fontId="2"/>
  </si>
  <si>
    <t>　</t>
  </si>
  <si>
    <t>【ﾎ.所在地】</t>
  </si>
  <si>
    <t>【ﾍ.電話番号】</t>
  </si>
  <si>
    <t>金融・保険業</t>
    <rPh sb="0" eb="2">
      <t>キンユウ</t>
    </rPh>
    <rPh sb="3" eb="6">
      <t>ホケンギョウ</t>
    </rPh>
    <phoneticPr fontId="2"/>
  </si>
  <si>
    <t>不動産業</t>
    <rPh sb="0" eb="3">
      <t>フドウサン</t>
    </rPh>
    <rPh sb="3" eb="4">
      <t>ギョウ</t>
    </rPh>
    <phoneticPr fontId="2"/>
  </si>
  <si>
    <t xml:space="preserve"> 最高の高さ(mm)</t>
  </si>
  <si>
    <t>階数</t>
  </si>
  <si>
    <t>建築基準法第20条第１項第２号イ又は第３号イの認定を受けたプログラム</t>
    <rPh sb="0" eb="5">
      <t>ケンチクキジュンホウ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2"/>
  </si>
  <si>
    <t>(</t>
    <phoneticPr fontId="2"/>
  </si>
  <si>
    <t>大臣認定番号</t>
    <rPh sb="0" eb="2">
      <t>ダイジン</t>
    </rPh>
    <rPh sb="2" eb="4">
      <t>ニンテイ</t>
    </rPh>
    <rPh sb="4" eb="6">
      <t>バンゴウ</t>
    </rPh>
    <phoneticPr fontId="2"/>
  </si>
  <si>
    <t>)</t>
    <phoneticPr fontId="2"/>
  </si>
  <si>
    <t>その他</t>
    <rPh sb="2" eb="3">
      <t>タ</t>
    </rPh>
    <phoneticPr fontId="2"/>
  </si>
  <si>
    <t>【4.特定構造計算基準又は特定増改築構造計算基準の別】</t>
    <rPh sb="3" eb="5">
      <t>トクテイ</t>
    </rPh>
    <rPh sb="5" eb="9">
      <t>コウゾウケイサン</t>
    </rPh>
    <rPh sb="9" eb="11">
      <t>キジュン</t>
    </rPh>
    <rPh sb="11" eb="12">
      <t>マタワ</t>
    </rPh>
    <rPh sb="13" eb="15">
      <t>トクテイ</t>
    </rPh>
    <rPh sb="15" eb="18">
      <t>ゾウカイチク</t>
    </rPh>
    <rPh sb="18" eb="22">
      <t>コウゾウケイサン</t>
    </rPh>
    <rPh sb="22" eb="24">
      <t>キジュン</t>
    </rPh>
    <rPh sb="25" eb="26">
      <t>ベツ</t>
    </rPh>
    <phoneticPr fontId="2"/>
  </si>
  <si>
    <t>特定構造計算基準</t>
    <rPh sb="0" eb="2">
      <t>トクテイ</t>
    </rPh>
    <rPh sb="2" eb="6">
      <t>コウゾウケイサン</t>
    </rPh>
    <rPh sb="6" eb="8">
      <t>キジュン</t>
    </rPh>
    <phoneticPr fontId="2"/>
  </si>
  <si>
    <t>【ﾛ.建築基準法第６条の４第１項の規定による確認の特例の適用の有無】</t>
    <phoneticPr fontId="2"/>
  </si>
  <si>
    <t>【ﾘ.貯水槽の設置部分】</t>
    <rPh sb="3" eb="6">
      <t>チョスイソウ</t>
    </rPh>
    <rPh sb="7" eb="9">
      <t>セッチ</t>
    </rPh>
    <phoneticPr fontId="2"/>
  </si>
  <si>
    <t>【ｲ.建築基準法第６条の３第１項ただし書又は法第18条第4項ただし書きの規定による</t>
    <rPh sb="19" eb="20">
      <t>ガ</t>
    </rPh>
    <rPh sb="20" eb="21">
      <t>マタ</t>
    </rPh>
    <rPh sb="22" eb="23">
      <t>ホウ</t>
    </rPh>
    <rPh sb="23" eb="24">
      <t>ダイ</t>
    </rPh>
    <rPh sb="26" eb="27">
      <t>ジョウ</t>
    </rPh>
    <rPh sb="27" eb="28">
      <t>ダイ</t>
    </rPh>
    <rPh sb="29" eb="30">
      <t>コウ</t>
    </rPh>
    <rPh sb="33" eb="34">
      <t>ガ</t>
    </rPh>
    <phoneticPr fontId="2"/>
  </si>
  <si>
    <r>
      <t>【ﾊ.ｴﾚﾍﾞｰﾀｰの昇降路</t>
    </r>
    <r>
      <rPr>
        <sz val="9"/>
        <rFont val="ヒラギノ明朝 Pro W3"/>
        <charset val="128"/>
      </rPr>
      <t>の部分</t>
    </r>
    <r>
      <rPr>
        <sz val="10"/>
        <rFont val="ヒラギノ明朝 Pro W3"/>
        <charset val="128"/>
      </rPr>
      <t>】</t>
    </r>
    <rPh sb="11" eb="13">
      <t>ショウコウロ</t>
    </rPh>
    <rPh sb="13" eb="14">
      <t>ドウロ</t>
    </rPh>
    <rPh sb="15" eb="17">
      <t>ブブン</t>
    </rPh>
    <phoneticPr fontId="2"/>
  </si>
  <si>
    <r>
      <t>【ﾎ.</t>
    </r>
    <r>
      <rPr>
        <sz val="9"/>
        <color indexed="8"/>
        <rFont val="ヒラギノ明朝 Pro W3"/>
        <charset val="128"/>
      </rPr>
      <t>自動車車庫等の部分</t>
    </r>
    <r>
      <rPr>
        <sz val="10"/>
        <color indexed="8"/>
        <rFont val="ヒラギノ明朝 Pro W3"/>
        <charset val="128"/>
      </rPr>
      <t>】</t>
    </r>
    <phoneticPr fontId="2"/>
  </si>
  <si>
    <r>
      <t>【ﾄ.</t>
    </r>
    <r>
      <rPr>
        <sz val="9"/>
        <rFont val="ヒラギノ明朝 Pro W3"/>
        <charset val="128"/>
      </rPr>
      <t>蓄電池の設置部分</t>
    </r>
    <r>
      <rPr>
        <sz val="10"/>
        <rFont val="ヒラギノ明朝 Pro W3"/>
        <charset val="128"/>
      </rPr>
      <t>】</t>
    </r>
    <rPh sb="3" eb="6">
      <t>チクデンチ</t>
    </rPh>
    <rPh sb="7" eb="9">
      <t>セッチ</t>
    </rPh>
    <phoneticPr fontId="2"/>
  </si>
  <si>
    <r>
      <t>【ﾁ.</t>
    </r>
    <r>
      <rPr>
        <sz val="9"/>
        <rFont val="ヒラギノ明朝 Pro W3"/>
        <charset val="128"/>
      </rPr>
      <t>自家発電設備の設置部分</t>
    </r>
    <r>
      <rPr>
        <sz val="10"/>
        <rFont val="ヒラギノ明朝 Pro W3"/>
        <charset val="128"/>
      </rPr>
      <t>】</t>
    </r>
    <rPh sb="3" eb="7">
      <t>ジカハツデン</t>
    </rPh>
    <rPh sb="7" eb="9">
      <t>セツビ</t>
    </rPh>
    <phoneticPr fontId="2"/>
  </si>
  <si>
    <r>
      <t>地階の住宅部分</t>
    </r>
    <r>
      <rPr>
        <sz val="8"/>
        <rFont val="ヒラギノ明朝 Pro W3"/>
        <charset val="128"/>
      </rPr>
      <t>又は</t>
    </r>
    <r>
      <rPr>
        <sz val="9"/>
        <rFont val="ヒラギノ明朝 Pro W3"/>
        <charset val="128"/>
      </rPr>
      <t>…</t>
    </r>
    <rPh sb="7" eb="8">
      <t>マタ</t>
    </rPh>
    <phoneticPr fontId="2"/>
  </si>
  <si>
    <r>
      <t>共同住宅の共用の</t>
    </r>
    <r>
      <rPr>
        <sz val="9"/>
        <rFont val="ヒラギノ明朝 Pro W3"/>
        <charset val="128"/>
      </rPr>
      <t>廊下</t>
    </r>
    <r>
      <rPr>
        <sz val="8"/>
        <rFont val="ヒラギノ明朝 Pro W3"/>
        <charset val="128"/>
      </rPr>
      <t>の部分</t>
    </r>
    <phoneticPr fontId="2"/>
  </si>
  <si>
    <r>
      <t>老人</t>
    </r>
    <r>
      <rPr>
        <sz val="6"/>
        <rFont val="ヒラギノ明朝 Pro W3"/>
        <charset val="128"/>
      </rPr>
      <t>ホーム</t>
    </r>
    <r>
      <rPr>
        <sz val="8"/>
        <rFont val="ヒラギノ明朝 Pro W3"/>
        <charset val="128"/>
      </rPr>
      <t>,福祉施設その他…</t>
    </r>
    <rPh sb="0" eb="2">
      <t>ロウジン</t>
    </rPh>
    <rPh sb="6" eb="8">
      <t>フクシ</t>
    </rPh>
    <rPh sb="8" eb="10">
      <t>シセツ</t>
    </rPh>
    <rPh sb="12" eb="13">
      <t>タ</t>
    </rPh>
    <phoneticPr fontId="2"/>
  </si>
  <si>
    <r>
      <t>申請以外の</t>
    </r>
    <r>
      <rPr>
        <sz val="9"/>
        <rFont val="ヒラギノ明朝 Pro W3"/>
        <charset val="128"/>
      </rPr>
      <t>部分</t>
    </r>
    <phoneticPr fontId="2"/>
  </si>
  <si>
    <r>
      <t>除却業者（未定の場合は</t>
    </r>
    <r>
      <rPr>
        <sz val="9"/>
        <color indexed="10"/>
        <rFont val="ヒラギノ明朝 Pro W3"/>
        <charset val="128"/>
      </rPr>
      <t>？</t>
    </r>
    <r>
      <rPr>
        <sz val="8.5"/>
        <rFont val="ヒラギノ明朝 Pro W3"/>
        <charset val="128"/>
      </rPr>
      <t>のまま）</t>
    </r>
    <rPh sb="0" eb="2">
      <t>ジョキャク</t>
    </rPh>
    <rPh sb="2" eb="4">
      <t>ギョウシャ</t>
    </rPh>
    <rPh sb="5" eb="7">
      <t>ミテイ</t>
    </rPh>
    <rPh sb="8" eb="10">
      <t>バアイ</t>
    </rPh>
    <phoneticPr fontId="2"/>
  </si>
  <si>
    <r>
      <t>職業・教育支援施設,他に分類されない教育</t>
    </r>
    <r>
      <rPr>
        <sz val="8"/>
        <rFont val="ヒラギノ明朝 Pro W3"/>
        <charset val="128"/>
      </rPr>
      <t>及び</t>
    </r>
    <rPh sb="0" eb="2">
      <t>ショクギョウ</t>
    </rPh>
    <rPh sb="3" eb="5">
      <t>キョウイク</t>
    </rPh>
    <rPh sb="5" eb="7">
      <t>シエン</t>
    </rPh>
    <rPh sb="7" eb="9">
      <t>シセツ</t>
    </rPh>
    <rPh sb="10" eb="11">
      <t>タ</t>
    </rPh>
    <rPh sb="12" eb="14">
      <t>ブンルイ</t>
    </rPh>
    <rPh sb="18" eb="20">
      <t>キョウイク</t>
    </rPh>
    <rPh sb="20" eb="21">
      <t>オヨ</t>
    </rPh>
    <phoneticPr fontId="2"/>
  </si>
  <si>
    <t>?</t>
    <phoneticPr fontId="2"/>
  </si>
  <si>
    <t>？</t>
    <phoneticPr fontId="2"/>
  </si>
  <si>
    <t>）</t>
    <phoneticPr fontId="2"/>
  </si>
  <si>
    <t>（</t>
    <phoneticPr fontId="2"/>
  </si>
  <si>
    <t>（</t>
    <phoneticPr fontId="2"/>
  </si>
  <si>
    <t>）</t>
    <phoneticPr fontId="2"/>
  </si>
  <si>
    <t>【9.備考】</t>
    <phoneticPr fontId="2"/>
  </si>
  <si>
    <t>【8.建築物エネルギー消費性能確保計画の提出】</t>
  </si>
  <si>
    <t>■</t>
    <phoneticPr fontId="2"/>
  </si>
  <si>
    <t>?</t>
    <phoneticPr fontId="2"/>
  </si>
  <si>
    <r>
      <t>【ﾇ.宅配</t>
    </r>
    <r>
      <rPr>
        <sz val="9"/>
        <rFont val="ヒラギノ明朝 Pro W3"/>
        <charset val="128"/>
      </rPr>
      <t>ボックスの</t>
    </r>
    <r>
      <rPr>
        <sz val="10"/>
        <rFont val="ヒラギノ明朝 Pro W3"/>
        <charset val="128"/>
      </rPr>
      <t>設置部分】</t>
    </r>
    <rPh sb="3" eb="5">
      <t>タクハイ</t>
    </rPh>
    <rPh sb="10" eb="12">
      <t>セッチ</t>
    </rPh>
    <phoneticPr fontId="2"/>
  </si>
  <si>
    <t>宅配ボックスの設置部分</t>
    <phoneticPr fontId="2"/>
  </si>
  <si>
    <t>【ﾙ.住宅の部分】</t>
    <phoneticPr fontId="2"/>
  </si>
  <si>
    <t>【ﾜ.延べ面積】</t>
    <phoneticPr fontId="2"/>
  </si>
  <si>
    <t>【ｶ.容積率】</t>
    <rPh sb="3" eb="6">
      <t>ヨウセキリツ</t>
    </rPh>
    <phoneticPr fontId="2"/>
  </si>
  <si>
    <t>ｦ</t>
    <phoneticPr fontId="2"/>
  </si>
  <si>
    <t>【ｦ.老人ホーム等の部分】</t>
    <rPh sb="3" eb="5">
      <t>ロウジン</t>
    </rPh>
    <rPh sb="8" eb="9">
      <t>トウ</t>
    </rPh>
    <phoneticPr fontId="2"/>
  </si>
  <si>
    <t>ver10.08 β   2019Mar.</t>
    <phoneticPr fontId="2"/>
  </si>
  <si>
    <t>法第22条区域・下水道放流区域</t>
    <rPh sb="0" eb="1">
      <t>ホウ</t>
    </rPh>
    <rPh sb="1" eb="2">
      <t>ダイ</t>
    </rPh>
    <rPh sb="4" eb="5">
      <t>ジョウ</t>
    </rPh>
    <rPh sb="5" eb="7">
      <t>クイキ</t>
    </rPh>
    <rPh sb="8" eb="11">
      <t>ゲスイドウ</t>
    </rPh>
    <rPh sb="11" eb="13">
      <t>ホウリュウ</t>
    </rPh>
    <rPh sb="13" eb="15">
      <t>クイキ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</si>
</sst>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00"/>
    <numFmt numFmtId="177" formatCode="0.00&quot;ｍ&quot;"/>
    <numFmt numFmtId="178" formatCode="0&quot;％&quot;"/>
    <numFmt numFmtId="179" formatCode="\00"/>
    <numFmt numFmtId="180" formatCode="\,0"/>
    <numFmt numFmtId="182" formatCode="0.00&quot;％&quot;"/>
    <numFmt numFmtId="183" formatCode="#,###&quot;mm&quot;"/>
    <numFmt numFmtId="184" formatCode="#,###&quot; mm&quot;"/>
    <numFmt numFmtId="185" formatCode="0.00&quot;㎡&quot;"/>
    <numFmt numFmtId="187" formatCode="0.00&quot; ㎡&quot;"/>
  </numFmts>
  <fonts count="41" x14ac:knownFonts="1">
    <font>
      <sz val="11"/>
      <name val="ＭＳ 明朝"/>
      <charset val="128"/>
    </font>
    <font>
      <sz val="11"/>
      <name val="ＭＳ 明朝"/>
      <charset val="128"/>
    </font>
    <font>
      <sz val="6"/>
      <name val="Osaka"/>
      <family val="3"/>
      <charset val="128"/>
    </font>
    <font>
      <sz val="10"/>
      <color indexed="81"/>
      <name val="Osaka"/>
      <charset val="128"/>
    </font>
    <font>
      <b/>
      <sz val="10"/>
      <color indexed="81"/>
      <name val="Osaka"/>
      <charset val="128"/>
    </font>
    <font>
      <sz val="9"/>
      <color indexed="81"/>
      <name val="Osaka"/>
      <family val="3"/>
      <charset val="128"/>
    </font>
    <font>
      <sz val="8"/>
      <color indexed="8"/>
      <name val="ヒラギノ明朝 Pro W3"/>
      <charset val="128"/>
    </font>
    <font>
      <sz val="10"/>
      <color indexed="8"/>
      <name val="ヒラギノ明朝 Pro W3"/>
      <charset val="128"/>
    </font>
    <font>
      <sz val="11"/>
      <name val="ヒラギノ明朝 Pro W3"/>
      <charset val="128"/>
    </font>
    <font>
      <sz val="22"/>
      <color indexed="8"/>
      <name val="ヒラギノ明朝 Pro W3"/>
      <charset val="128"/>
    </font>
    <font>
      <sz val="10"/>
      <name val="ヒラギノ明朝 Pro W3"/>
      <charset val="128"/>
    </font>
    <font>
      <sz val="10"/>
      <color indexed="10"/>
      <name val="ヒラギノ明朝 Pro W3"/>
      <charset val="128"/>
    </font>
    <font>
      <u/>
      <sz val="10"/>
      <color indexed="8"/>
      <name val="ヒラギノ明朝 Pro W3"/>
      <charset val="128"/>
    </font>
    <font>
      <sz val="9"/>
      <name val="ヒラギノ明朝 Pro W3"/>
      <charset val="128"/>
    </font>
    <font>
      <sz val="9"/>
      <color indexed="8"/>
      <name val="ヒラギノ明朝 Pro W3"/>
      <charset val="128"/>
    </font>
    <font>
      <sz val="8"/>
      <name val="ヒラギノ明朝 Pro W3"/>
      <charset val="128"/>
    </font>
    <font>
      <sz val="7"/>
      <name val="ヒラギノ明朝 Pro W3"/>
      <charset val="128"/>
    </font>
    <font>
      <sz val="9.5"/>
      <color indexed="8"/>
      <name val="ヒラギノ明朝 Pro W3"/>
      <charset val="128"/>
    </font>
    <font>
      <sz val="9.5"/>
      <name val="ヒラギノ明朝 Pro W3"/>
      <charset val="128"/>
    </font>
    <font>
      <sz val="12"/>
      <color indexed="9"/>
      <name val="ヒラギノ明朝 Pro W3"/>
      <charset val="128"/>
    </font>
    <font>
      <sz val="9"/>
      <color indexed="10"/>
      <name val="ヒラギノ明朝 Pro W3"/>
      <charset val="128"/>
    </font>
    <font>
      <sz val="9"/>
      <color indexed="48"/>
      <name val="ヒラギノ明朝 Pro W3"/>
      <charset val="128"/>
    </font>
    <font>
      <sz val="10"/>
      <color indexed="9"/>
      <name val="ヒラギノ明朝 Pro W3"/>
      <charset val="128"/>
    </font>
    <font>
      <sz val="8.5"/>
      <name val="ヒラギノ明朝 Pro W3"/>
      <charset val="128"/>
    </font>
    <font>
      <sz val="9"/>
      <color indexed="63"/>
      <name val="ヒラギノ明朝 Pro W3"/>
      <charset val="128"/>
    </font>
    <font>
      <sz val="8"/>
      <color indexed="24"/>
      <name val="ヒラギノ明朝 Pro W3"/>
      <charset val="128"/>
    </font>
    <font>
      <sz val="9"/>
      <color indexed="9"/>
      <name val="ヒラギノ明朝 Pro W3"/>
      <charset val="128"/>
    </font>
    <font>
      <sz val="11"/>
      <color indexed="8"/>
      <name val="ヒラギノ明朝 Pro W3"/>
      <charset val="128"/>
    </font>
    <font>
      <sz val="8"/>
      <color indexed="48"/>
      <name val="ヒラギノ明朝 Pro W3"/>
      <charset val="128"/>
    </font>
    <font>
      <sz val="9"/>
      <color indexed="24"/>
      <name val="ヒラギノ明朝 Pro W3"/>
      <charset val="128"/>
    </font>
    <font>
      <sz val="6"/>
      <name val="ヒラギノ明朝 Pro W3"/>
      <charset val="128"/>
    </font>
    <font>
      <sz val="6"/>
      <color indexed="48"/>
      <name val="ヒラギノ明朝 Pro W3"/>
      <charset val="128"/>
    </font>
    <font>
      <sz val="7"/>
      <color indexed="24"/>
      <name val="ヒラギノ明朝 Pro W3"/>
      <charset val="128"/>
    </font>
    <font>
      <sz val="9"/>
      <color indexed="39"/>
      <name val="ヒラギノ明朝 Pro W3"/>
      <charset val="128"/>
    </font>
    <font>
      <sz val="9"/>
      <color indexed="29"/>
      <name val="ヒラギノ明朝 Pro W3"/>
      <charset val="128"/>
    </font>
    <font>
      <sz val="7"/>
      <color indexed="48"/>
      <name val="ヒラギノ明朝 Pro W3"/>
      <charset val="128"/>
    </font>
    <font>
      <sz val="9"/>
      <color indexed="32"/>
      <name val="ヒラギノ明朝 Pro W3"/>
      <charset val="128"/>
    </font>
    <font>
      <sz val="9"/>
      <color indexed="56"/>
      <name val="ヒラギノ明朝 Pro W3"/>
      <charset val="128"/>
    </font>
    <font>
      <sz val="8"/>
      <color indexed="10"/>
      <name val="ヒラギノ明朝 Pro W3"/>
      <charset val="128"/>
    </font>
    <font>
      <u/>
      <sz val="11"/>
      <color theme="10"/>
      <name val="ＭＳ 明朝"/>
      <charset val="128"/>
    </font>
    <font>
      <u/>
      <sz val="11"/>
      <color theme="11"/>
      <name val="ＭＳ 明朝"/>
      <charset val="128"/>
    </font>
  </fonts>
  <fills count="6">
    <fill>
      <patternFill patternType="none"/>
    </fill>
    <fill>
      <patternFill patternType="gray125"/>
    </fill>
    <fill>
      <patternFill patternType="solid">
        <fgColor indexed="63"/>
        <bgColor indexed="64"/>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s>
  <borders count="86">
    <border>
      <left/>
      <right/>
      <top/>
      <bottom/>
      <diagonal/>
    </border>
    <border>
      <left/>
      <right/>
      <top/>
      <bottom style="thin">
        <color indexed="10"/>
      </bottom>
      <diagonal/>
    </border>
    <border>
      <left/>
      <right/>
      <top/>
      <bottom style="thin">
        <color indexed="8"/>
      </bottom>
      <diagonal/>
    </border>
    <border>
      <left style="thin">
        <color indexed="8"/>
      </left>
      <right/>
      <top style="hair">
        <color indexed="10"/>
      </top>
      <bottom/>
      <diagonal/>
    </border>
    <border>
      <left style="thin">
        <color indexed="8"/>
      </left>
      <right/>
      <top/>
      <bottom/>
      <diagonal/>
    </border>
    <border>
      <left style="thin">
        <color indexed="8"/>
      </left>
      <right/>
      <top/>
      <bottom style="thin">
        <color indexed="8"/>
      </bottom>
      <diagonal/>
    </border>
    <border>
      <left/>
      <right/>
      <top/>
      <bottom style="hair">
        <color indexed="10"/>
      </bottom>
      <diagonal/>
    </border>
    <border>
      <left/>
      <right/>
      <top/>
      <bottom style="dotted">
        <color indexed="10"/>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style="thin">
        <color indexed="1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8"/>
      </right>
      <top/>
      <bottom/>
      <diagonal/>
    </border>
    <border>
      <left style="thin">
        <color auto="1"/>
      </left>
      <right/>
      <top style="thick">
        <color indexed="10"/>
      </top>
      <bottom style="thin">
        <color auto="1"/>
      </bottom>
      <diagonal/>
    </border>
    <border>
      <left/>
      <right/>
      <top style="thick">
        <color indexed="10"/>
      </top>
      <bottom style="thin">
        <color auto="1"/>
      </bottom>
      <diagonal/>
    </border>
    <border>
      <left style="thin">
        <color auto="1"/>
      </left>
      <right/>
      <top/>
      <bottom style="hair">
        <color auto="1"/>
      </bottom>
      <diagonal/>
    </border>
    <border>
      <left/>
      <right/>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thin">
        <color indexed="10"/>
      </top>
      <bottom style="hair">
        <color auto="1"/>
      </bottom>
      <diagonal/>
    </border>
    <border>
      <left/>
      <right/>
      <top style="double">
        <color indexed="10"/>
      </top>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thin">
        <color auto="1"/>
      </top>
      <bottom style="thin">
        <color auto="1"/>
      </bottom>
      <diagonal/>
    </border>
    <border>
      <left/>
      <right style="thin">
        <color auto="1"/>
      </right>
      <top/>
      <bottom style="hair">
        <color auto="1"/>
      </bottom>
      <diagonal/>
    </border>
    <border>
      <left style="thin">
        <color auto="1"/>
      </left>
      <right/>
      <top style="hair">
        <color auto="1"/>
      </top>
      <bottom style="thin">
        <color indexed="10"/>
      </bottom>
      <diagonal/>
    </border>
    <border>
      <left/>
      <right/>
      <top style="hair">
        <color auto="1"/>
      </top>
      <bottom style="thin">
        <color indexed="10"/>
      </bottom>
      <diagonal/>
    </border>
    <border>
      <left style="thin">
        <color indexed="10"/>
      </left>
      <right style="thin">
        <color indexed="10"/>
      </right>
      <top style="thin">
        <color auto="1"/>
      </top>
      <bottom style="hair">
        <color auto="1"/>
      </bottom>
      <diagonal/>
    </border>
    <border>
      <left style="thin">
        <color indexed="10"/>
      </left>
      <right/>
      <top style="hair">
        <color auto="1"/>
      </top>
      <bottom style="hair">
        <color auto="1"/>
      </bottom>
      <diagonal/>
    </border>
    <border>
      <left style="thin">
        <color indexed="10"/>
      </left>
      <right style="thin">
        <color indexed="10"/>
      </right>
      <top style="hair">
        <color auto="1"/>
      </top>
      <bottom style="thin">
        <color indexed="10"/>
      </bottom>
      <diagonal/>
    </border>
    <border>
      <left style="thin">
        <color auto="1"/>
      </left>
      <right/>
      <top style="thin">
        <color indexed="10"/>
      </top>
      <bottom style="hair">
        <color auto="1"/>
      </bottom>
      <diagonal/>
    </border>
    <border>
      <left/>
      <right/>
      <top style="thin">
        <color indexed="10"/>
      </top>
      <bottom/>
      <diagonal/>
    </border>
    <border>
      <left style="thin">
        <color indexed="10"/>
      </left>
      <right/>
      <top style="thin">
        <color auto="1"/>
      </top>
      <bottom style="hair">
        <color auto="1"/>
      </bottom>
      <diagonal/>
    </border>
    <border>
      <left style="thin">
        <color indexed="10"/>
      </left>
      <right/>
      <top style="hair">
        <color auto="1"/>
      </top>
      <bottom style="thin">
        <color indexed="10"/>
      </bottom>
      <diagonal/>
    </border>
    <border>
      <left/>
      <right/>
      <top style="thin">
        <color indexed="10"/>
      </top>
      <bottom style="thin">
        <color auto="1"/>
      </bottom>
      <diagonal/>
    </border>
    <border>
      <left style="thin">
        <color auto="1"/>
      </left>
      <right/>
      <top/>
      <bottom style="double">
        <color indexed="10"/>
      </bottom>
      <diagonal/>
    </border>
    <border>
      <left/>
      <right/>
      <top/>
      <bottom style="double">
        <color indexed="10"/>
      </bottom>
      <diagonal/>
    </border>
    <border>
      <left/>
      <right/>
      <top style="thin">
        <color auto="1"/>
      </top>
      <bottom style="thin">
        <color indexed="10"/>
      </bottom>
      <diagonal/>
    </border>
    <border>
      <left style="thin">
        <color auto="1"/>
      </left>
      <right style="thin">
        <color indexed="10"/>
      </right>
      <top style="thin">
        <color auto="1"/>
      </top>
      <bottom style="hair">
        <color auto="1"/>
      </bottom>
      <diagonal/>
    </border>
    <border>
      <left style="thin">
        <color auto="1"/>
      </left>
      <right style="thin">
        <color indexed="10"/>
      </right>
      <top style="hair">
        <color auto="1"/>
      </top>
      <bottom style="hair">
        <color auto="1"/>
      </bottom>
      <diagonal/>
    </border>
    <border>
      <left/>
      <right style="thin">
        <color indexed="10"/>
      </right>
      <top style="hair">
        <color auto="1"/>
      </top>
      <bottom style="hair">
        <color auto="1"/>
      </bottom>
      <diagonal/>
    </border>
    <border>
      <left style="thin">
        <color auto="1"/>
      </left>
      <right style="thin">
        <color indexed="10"/>
      </right>
      <top style="hair">
        <color auto="1"/>
      </top>
      <bottom style="thin">
        <color indexed="10"/>
      </bottom>
      <diagonal/>
    </border>
    <border>
      <left style="thin">
        <color auto="1"/>
      </left>
      <right style="thin">
        <color indexed="10"/>
      </right>
      <top/>
      <bottom style="thin">
        <color auto="1"/>
      </bottom>
      <diagonal/>
    </border>
    <border>
      <left style="thin">
        <color auto="1"/>
      </left>
      <right style="thin">
        <color indexed="10"/>
      </right>
      <top style="hair">
        <color auto="1"/>
      </top>
      <bottom style="thin">
        <color auto="1"/>
      </bottom>
      <diagonal/>
    </border>
    <border>
      <left style="thin">
        <color indexed="10"/>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medium">
        <color indexed="10"/>
      </bottom>
      <diagonal/>
    </border>
    <border>
      <left/>
      <right/>
      <top style="thin">
        <color auto="1"/>
      </top>
      <bottom style="medium">
        <color indexed="10"/>
      </bottom>
      <diagonal/>
    </border>
    <border>
      <left/>
      <right style="thin">
        <color auto="1"/>
      </right>
      <top style="thin">
        <color auto="1"/>
      </top>
      <bottom style="medium">
        <color indexed="10"/>
      </bottom>
      <diagonal/>
    </border>
    <border>
      <left style="thin">
        <color auto="1"/>
      </left>
      <right/>
      <top style="hair">
        <color auto="1"/>
      </top>
      <bottom/>
      <diagonal/>
    </border>
    <border>
      <left/>
      <right/>
      <top style="hair">
        <color auto="1"/>
      </top>
      <bottom/>
      <diagonal/>
    </border>
    <border>
      <left style="thin">
        <color auto="1"/>
      </left>
      <right style="thin">
        <color auto="1"/>
      </right>
      <top style="hair">
        <color auto="1"/>
      </top>
      <bottom style="hair">
        <color auto="1"/>
      </bottom>
      <diagonal/>
    </border>
    <border>
      <left style="thin">
        <color auto="1"/>
      </left>
      <right/>
      <top style="hair">
        <color auto="1"/>
      </top>
      <bottom style="double">
        <color indexed="10"/>
      </bottom>
      <diagonal/>
    </border>
    <border>
      <left/>
      <right/>
      <top style="hair">
        <color auto="1"/>
      </top>
      <bottom style="double">
        <color indexed="10"/>
      </bottom>
      <diagonal/>
    </border>
    <border>
      <left/>
      <right style="thin">
        <color auto="1"/>
      </right>
      <top/>
      <bottom style="double">
        <color indexed="10"/>
      </bottom>
      <diagonal/>
    </border>
    <border>
      <left/>
      <right style="thin">
        <color auto="1"/>
      </right>
      <top style="hair">
        <color auto="1"/>
      </top>
      <bottom/>
      <diagonal/>
    </border>
    <border>
      <left style="thin">
        <color indexed="8"/>
      </left>
      <right/>
      <top style="thin">
        <color indexed="10"/>
      </top>
      <bottom style="hair">
        <color auto="1"/>
      </bottom>
      <diagonal/>
    </border>
    <border>
      <left style="thin">
        <color auto="1"/>
      </left>
      <right style="thin">
        <color indexed="10"/>
      </right>
      <top style="thin">
        <color indexed="10"/>
      </top>
      <bottom style="hair">
        <color auto="1"/>
      </bottom>
      <diagonal/>
    </border>
    <border>
      <left style="thin">
        <color indexed="8"/>
      </left>
      <right/>
      <top style="hair">
        <color auto="1"/>
      </top>
      <bottom style="hair">
        <color auto="1"/>
      </bottom>
      <diagonal/>
    </border>
    <border>
      <left style="thin">
        <color indexed="8"/>
      </left>
      <right style="thin">
        <color auto="1"/>
      </right>
      <top style="hair">
        <color auto="1"/>
      </top>
      <bottom style="hair">
        <color auto="1"/>
      </bottom>
      <diagonal/>
    </border>
    <border>
      <left/>
      <right style="thin">
        <color auto="1"/>
      </right>
      <top style="thin">
        <color indexed="10"/>
      </top>
      <bottom style="thin">
        <color auto="1"/>
      </bottom>
      <diagonal/>
    </border>
    <border>
      <left style="thin">
        <color indexed="8"/>
      </left>
      <right/>
      <top style="hair">
        <color auto="1"/>
      </top>
      <bottom style="thin">
        <color indexed="10"/>
      </bottom>
      <diagonal/>
    </border>
    <border>
      <left/>
      <right style="thin">
        <color indexed="10"/>
      </right>
      <top style="hair">
        <color auto="1"/>
      </top>
      <bottom style="thin">
        <color indexed="10"/>
      </bottom>
      <diagonal/>
    </border>
    <border>
      <left style="thin">
        <color auto="1"/>
      </left>
      <right style="thin">
        <color auto="1"/>
      </right>
      <top style="thin">
        <color indexed="10"/>
      </top>
      <bottom style="thin">
        <color auto="1"/>
      </bottom>
      <diagonal/>
    </border>
    <border>
      <left style="thin">
        <color indexed="10"/>
      </left>
      <right/>
      <top/>
      <bottom style="thin">
        <color auto="1"/>
      </bottom>
      <diagonal/>
    </border>
    <border>
      <left style="thin">
        <color indexed="10"/>
      </left>
      <right/>
      <top style="thin">
        <color auto="1"/>
      </top>
      <bottom style="thin">
        <color auto="1"/>
      </bottom>
      <diagonal/>
    </border>
    <border>
      <left style="thin">
        <color indexed="10"/>
      </left>
      <right/>
      <top style="hair">
        <color auto="1"/>
      </top>
      <bottom/>
      <diagonal/>
    </border>
    <border>
      <left style="thin">
        <color auto="1"/>
      </left>
      <right/>
      <top style="thin">
        <color indexed="10"/>
      </top>
      <bottom style="hair">
        <color indexed="10"/>
      </bottom>
      <diagonal/>
    </border>
    <border>
      <left/>
      <right/>
      <top style="thin">
        <color indexed="10"/>
      </top>
      <bottom style="hair">
        <color indexed="10"/>
      </bottom>
      <diagonal/>
    </border>
    <border>
      <left/>
      <right style="thin">
        <color indexed="10"/>
      </right>
      <top style="thin">
        <color auto="1"/>
      </top>
      <bottom style="hair">
        <color auto="1"/>
      </bottom>
      <diagonal/>
    </border>
    <border>
      <left/>
      <right/>
      <top/>
      <bottom style="medium">
        <color indexed="10"/>
      </bottom>
      <diagonal/>
    </border>
  </borders>
  <cellStyleXfs count="30">
    <xf numFmtId="0" fontId="0" fillId="0" borderId="0"/>
    <xf numFmtId="38" fontId="1"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cellStyleXfs>
  <cellXfs count="653">
    <xf numFmtId="0" fontId="0" fillId="0" borderId="0" xfId="0"/>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1" fillId="0" borderId="0" xfId="0" applyFont="1" applyAlignment="1">
      <alignment horizontal="centerContinuous"/>
    </xf>
    <xf numFmtId="0" fontId="7" fillId="0" borderId="0" xfId="0" applyFont="1" applyAlignment="1">
      <alignment horizontal="centerContinuous"/>
    </xf>
    <xf numFmtId="0" fontId="11" fillId="0" borderId="0" xfId="0" applyNumberFormat="1" applyFont="1" applyAlignment="1">
      <alignment horizontal="centerContinuous"/>
    </xf>
    <xf numFmtId="0" fontId="10" fillId="0" borderId="0" xfId="0" applyFont="1" applyAlignment="1">
      <alignment horizontal="centerContinuous"/>
    </xf>
    <xf numFmtId="0" fontId="7" fillId="0" borderId="0" xfId="0" applyFont="1" applyProtection="1">
      <protection locked="0"/>
    </xf>
    <xf numFmtId="0" fontId="11" fillId="0" borderId="0" xfId="0" applyFont="1" applyProtection="1">
      <protection locked="0"/>
    </xf>
    <xf numFmtId="0" fontId="10" fillId="0" borderId="1" xfId="0" applyFont="1" applyBorder="1"/>
    <xf numFmtId="0" fontId="7" fillId="0" borderId="0" xfId="0" applyFont="1" applyBorder="1"/>
    <xf numFmtId="0" fontId="7" fillId="0" borderId="0" xfId="0" applyFont="1" applyBorder="1" applyProtection="1">
      <protection locked="0"/>
    </xf>
    <xf numFmtId="0" fontId="7" fillId="0" borderId="0" xfId="0" applyFont="1" applyFill="1" applyBorder="1" applyProtection="1">
      <protection locked="0"/>
    </xf>
    <xf numFmtId="0" fontId="7" fillId="0" borderId="2" xfId="0" applyFont="1" applyBorder="1" applyProtection="1">
      <protection locked="0"/>
    </xf>
    <xf numFmtId="0" fontId="7" fillId="0" borderId="3" xfId="0" applyFont="1" applyBorder="1" applyProtection="1">
      <protection locked="0"/>
    </xf>
    <xf numFmtId="0" fontId="7" fillId="0" borderId="4" xfId="0" applyFont="1" applyBorder="1" applyProtection="1">
      <protection locked="0"/>
    </xf>
    <xf numFmtId="0" fontId="7" fillId="0" borderId="5" xfId="0" applyFont="1" applyBorder="1" applyProtection="1">
      <protection locked="0"/>
    </xf>
    <xf numFmtId="0" fontId="10" fillId="0" borderId="2" xfId="0" applyFont="1" applyBorder="1"/>
    <xf numFmtId="0" fontId="12" fillId="0" borderId="5" xfId="0" applyFont="1" applyBorder="1" applyProtection="1">
      <protection locked="0"/>
    </xf>
    <xf numFmtId="0" fontId="12" fillId="0" borderId="2" xfId="0" applyFont="1" applyBorder="1" applyProtection="1">
      <protection locked="0"/>
    </xf>
    <xf numFmtId="0" fontId="7" fillId="0" borderId="5" xfId="0" applyFont="1" applyFill="1" applyBorder="1" applyProtection="1">
      <protection locked="0"/>
    </xf>
    <xf numFmtId="0" fontId="12" fillId="0" borderId="4" xfId="0" applyFont="1" applyBorder="1" applyProtection="1">
      <protection locked="0"/>
    </xf>
    <xf numFmtId="0" fontId="12" fillId="0" borderId="0" xfId="0" applyFont="1" applyBorder="1" applyProtection="1">
      <protection locked="0"/>
    </xf>
    <xf numFmtId="0" fontId="7" fillId="0" borderId="1" xfId="0" applyFont="1" applyBorder="1"/>
    <xf numFmtId="0" fontId="7" fillId="0" borderId="6" xfId="0" applyFont="1" applyBorder="1"/>
    <xf numFmtId="0" fontId="11" fillId="0" borderId="0" xfId="0" applyNumberFormat="1" applyFont="1" applyAlignment="1"/>
    <xf numFmtId="0" fontId="11" fillId="0" borderId="0" xfId="0" applyFont="1" applyAlignment="1">
      <alignment horizontal="left"/>
    </xf>
    <xf numFmtId="0" fontId="7" fillId="0" borderId="0" xfId="0" applyFont="1" applyAlignment="1"/>
    <xf numFmtId="0" fontId="7" fillId="0" borderId="0" xfId="0" applyFont="1" applyAlignment="1">
      <alignment horizontal="left"/>
    </xf>
    <xf numFmtId="0" fontId="7" fillId="0" borderId="7" xfId="0" applyFont="1" applyBorder="1"/>
    <xf numFmtId="0" fontId="7" fillId="0" borderId="7" xfId="0" applyFont="1" applyBorder="1" applyAlignment="1"/>
    <xf numFmtId="0" fontId="7" fillId="0" borderId="7" xfId="0" applyFont="1" applyBorder="1" applyAlignment="1">
      <alignment horizontal="centerContinuous"/>
    </xf>
    <xf numFmtId="0" fontId="7" fillId="0" borderId="0" xfId="0" applyFont="1" applyBorder="1" applyAlignment="1"/>
    <xf numFmtId="0" fontId="7" fillId="0" borderId="0" xfId="0" applyFont="1" applyBorder="1" applyAlignment="1">
      <alignment horizontal="centerContinuous"/>
    </xf>
    <xf numFmtId="0" fontId="7" fillId="0" borderId="0" xfId="0" applyNumberFormat="1" applyFont="1" applyAlignment="1">
      <alignment horizontal="centerContinuous"/>
    </xf>
    <xf numFmtId="0" fontId="7" fillId="0" borderId="0" xfId="0" applyNumberFormat="1" applyFont="1" applyAlignment="1">
      <alignment horizontal="left"/>
    </xf>
    <xf numFmtId="0" fontId="7" fillId="0" borderId="0" xfId="0" applyNumberFormat="1" applyFont="1" applyAlignment="1"/>
    <xf numFmtId="0" fontId="7" fillId="0" borderId="0" xfId="0" applyNumberFormat="1" applyFont="1"/>
    <xf numFmtId="0" fontId="7" fillId="0" borderId="1" xfId="0" applyFont="1" applyBorder="1" applyAlignment="1"/>
    <xf numFmtId="0" fontId="7" fillId="0" borderId="0" xfId="0" applyFont="1" applyAlignment="1">
      <alignment horizontal="center"/>
    </xf>
    <xf numFmtId="1" fontId="7" fillId="0" borderId="0" xfId="0" applyNumberFormat="1" applyFont="1" applyAlignment="1"/>
    <xf numFmtId="0" fontId="11" fillId="0" borderId="0" xfId="0" applyFont="1" applyAlignment="1"/>
    <xf numFmtId="0" fontId="7" fillId="0" borderId="1" xfId="0" applyFont="1" applyFill="1" applyBorder="1"/>
    <xf numFmtId="2" fontId="7" fillId="0" borderId="0" xfId="0" applyNumberFormat="1" applyFont="1" applyAlignment="1">
      <alignment horizontal="centerContinuous"/>
    </xf>
    <xf numFmtId="2" fontId="7" fillId="0" borderId="0" xfId="0" applyNumberFormat="1" applyFont="1"/>
    <xf numFmtId="185" fontId="11" fillId="0" borderId="0" xfId="1" applyNumberFormat="1" applyFont="1" applyAlignment="1">
      <alignment horizontal="centerContinuous"/>
    </xf>
    <xf numFmtId="185" fontId="11" fillId="0" borderId="0" xfId="0" applyNumberFormat="1" applyFont="1" applyAlignment="1">
      <alignment horizontal="centerContinuous"/>
    </xf>
    <xf numFmtId="185" fontId="7" fillId="0" borderId="0" xfId="0" applyNumberFormat="1" applyFont="1" applyAlignment="1">
      <alignment horizontal="centerContinuous"/>
    </xf>
    <xf numFmtId="10" fontId="11" fillId="0" borderId="0" xfId="0" applyNumberFormat="1" applyFont="1" applyAlignment="1">
      <alignment horizontal="centerContinuous"/>
    </xf>
    <xf numFmtId="178" fontId="11" fillId="0" borderId="0" xfId="0" applyNumberFormat="1" applyFont="1" applyAlignment="1">
      <alignment horizontal="centerContinuous"/>
    </xf>
    <xf numFmtId="178" fontId="10" fillId="0" borderId="0" xfId="0" applyNumberFormat="1" applyFont="1" applyAlignment="1">
      <alignment horizontal="centerContinuous"/>
    </xf>
    <xf numFmtId="178" fontId="7" fillId="0" borderId="0" xfId="0" applyNumberFormat="1" applyFont="1" applyAlignment="1">
      <alignment horizontal="centerContinuous"/>
    </xf>
    <xf numFmtId="178" fontId="7" fillId="0" borderId="0" xfId="0" applyNumberFormat="1" applyFont="1"/>
    <xf numFmtId="176" fontId="7" fillId="0" borderId="0" xfId="0" applyNumberFormat="1" applyFont="1" applyAlignment="1">
      <alignment horizontal="centerContinuous"/>
    </xf>
    <xf numFmtId="182" fontId="7" fillId="0" borderId="0" xfId="0" applyNumberFormat="1" applyFont="1"/>
    <xf numFmtId="179" fontId="11" fillId="0" borderId="0" xfId="0" applyNumberFormat="1" applyFont="1" applyAlignment="1">
      <alignment horizontal="centerContinuous"/>
    </xf>
    <xf numFmtId="179" fontId="7" fillId="0" borderId="0" xfId="0" applyNumberFormat="1" applyFont="1" applyAlignment="1">
      <alignment horizontal="centerContinuous"/>
    </xf>
    <xf numFmtId="176" fontId="7" fillId="0" borderId="0" xfId="0" applyNumberFormat="1" applyFont="1"/>
    <xf numFmtId="0" fontId="8" fillId="0" borderId="0" xfId="0" applyFont="1" applyAlignment="1">
      <alignment horizontal="centerContinuous"/>
    </xf>
    <xf numFmtId="0" fontId="7" fillId="0" borderId="0" xfId="0" applyFont="1" applyAlignment="1" applyProtection="1">
      <alignment horizontal="left"/>
      <protection locked="0" hidden="1"/>
    </xf>
    <xf numFmtId="0" fontId="7" fillId="0" borderId="1" xfId="0" applyFont="1" applyBorder="1" applyAlignment="1">
      <alignment horizontal="centerContinuous"/>
    </xf>
    <xf numFmtId="0" fontId="7" fillId="0" borderId="0" xfId="0" applyFont="1" applyAlignment="1">
      <alignment horizontal="right"/>
    </xf>
    <xf numFmtId="185" fontId="7" fillId="0" borderId="0" xfId="0" applyNumberFormat="1" applyFont="1" applyAlignment="1">
      <alignment horizontal="right"/>
    </xf>
    <xf numFmtId="0" fontId="7" fillId="0" borderId="0" xfId="0" applyNumberFormat="1" applyFont="1" applyAlignment="1">
      <alignment horizontal="right"/>
    </xf>
    <xf numFmtId="49" fontId="7" fillId="0" borderId="0" xfId="0" applyNumberFormat="1" applyFont="1" applyAlignment="1">
      <alignment horizontal="left"/>
    </xf>
    <xf numFmtId="185" fontId="7" fillId="0" borderId="0" xfId="0" applyNumberFormat="1" applyFont="1"/>
    <xf numFmtId="49" fontId="7" fillId="0" borderId="0" xfId="0" applyNumberFormat="1" applyFont="1"/>
    <xf numFmtId="0" fontId="7" fillId="0" borderId="8" xfId="0" applyNumberFormat="1" applyFont="1" applyBorder="1"/>
    <xf numFmtId="185" fontId="7" fillId="0" borderId="8" xfId="0" applyNumberFormat="1" applyFont="1" applyBorder="1"/>
    <xf numFmtId="0" fontId="7" fillId="0" borderId="8" xfId="0" applyFont="1" applyBorder="1"/>
    <xf numFmtId="49" fontId="7" fillId="0" borderId="8" xfId="0" applyNumberFormat="1" applyFont="1" applyBorder="1"/>
    <xf numFmtId="185" fontId="11" fillId="0" borderId="0" xfId="0" applyNumberFormat="1" applyFont="1" applyAlignment="1" applyProtection="1">
      <alignment horizontal="centerContinuous"/>
    </xf>
    <xf numFmtId="0" fontId="11" fillId="0" borderId="0" xfId="0" applyFont="1" applyBorder="1"/>
    <xf numFmtId="0" fontId="11" fillId="0" borderId="0" xfId="0" applyFont="1" applyBorder="1" applyAlignment="1">
      <alignment horizontal="centerContinuous"/>
    </xf>
    <xf numFmtId="0" fontId="11" fillId="0" borderId="1" xfId="0" applyFont="1" applyBorder="1"/>
    <xf numFmtId="0" fontId="11" fillId="0" borderId="1" xfId="0" applyFont="1" applyBorder="1" applyAlignment="1">
      <alignment horizontal="centerContinuous"/>
    </xf>
    <xf numFmtId="0" fontId="11" fillId="0" borderId="6" xfId="0" applyFont="1" applyBorder="1"/>
    <xf numFmtId="0" fontId="10" fillId="0" borderId="0" xfId="0" applyFont="1" applyBorder="1"/>
    <xf numFmtId="0" fontId="10" fillId="0" borderId="0" xfId="0" applyFont="1" applyBorder="1" applyAlignment="1"/>
    <xf numFmtId="1" fontId="10" fillId="0" borderId="0" xfId="0" applyNumberFormat="1" applyFont="1" applyBorder="1" applyAlignment="1">
      <alignment horizontal="centerContinuous"/>
    </xf>
    <xf numFmtId="0" fontId="10" fillId="0" borderId="0" xfId="0" applyFont="1" applyBorder="1" applyAlignment="1">
      <alignment horizontal="centerContinuous"/>
    </xf>
    <xf numFmtId="184" fontId="11" fillId="0" borderId="0" xfId="0" applyNumberFormat="1" applyFont="1" applyAlignment="1">
      <alignment horizontal="centerContinuous"/>
    </xf>
    <xf numFmtId="180" fontId="7" fillId="0" borderId="0" xfId="0" applyNumberFormat="1" applyFont="1" applyAlignment="1">
      <alignment horizontal="centerContinuous"/>
    </xf>
    <xf numFmtId="0" fontId="13" fillId="0" borderId="0" xfId="0" applyFont="1"/>
    <xf numFmtId="0" fontId="17" fillId="0" borderId="4" xfId="0" applyFont="1" applyBorder="1" applyProtection="1">
      <protection locked="0"/>
    </xf>
    <xf numFmtId="0" fontId="18" fillId="0" borderId="0" xfId="0" applyFont="1"/>
    <xf numFmtId="0" fontId="17" fillId="0" borderId="0" xfId="0" applyFont="1" applyBorder="1" applyProtection="1">
      <protection locked="0"/>
    </xf>
    <xf numFmtId="0" fontId="19" fillId="2" borderId="21" xfId="0" applyFont="1" applyFill="1" applyBorder="1" applyAlignment="1">
      <alignment vertical="center"/>
    </xf>
    <xf numFmtId="0" fontId="13" fillId="2" borderId="22" xfId="0" applyFont="1" applyFill="1" applyBorder="1" applyAlignment="1">
      <alignment vertical="center"/>
    </xf>
    <xf numFmtId="56" fontId="20" fillId="2" borderId="22" xfId="0" applyNumberFormat="1" applyFont="1" applyFill="1" applyBorder="1" applyAlignment="1">
      <alignment horizontal="left" vertical="center"/>
    </xf>
    <xf numFmtId="0" fontId="21" fillId="2" borderId="22" xfId="0" applyFont="1" applyFill="1" applyBorder="1" applyAlignment="1">
      <alignment vertical="center"/>
    </xf>
    <xf numFmtId="0" fontId="22" fillId="2" borderId="22" xfId="0" applyFont="1" applyFill="1" applyBorder="1" applyAlignment="1">
      <alignment horizontal="center" vertical="center"/>
    </xf>
    <xf numFmtId="0" fontId="13" fillId="0" borderId="0" xfId="0" applyFont="1" applyAlignment="1">
      <alignment vertical="center"/>
    </xf>
    <xf numFmtId="0" fontId="13" fillId="0" borderId="0" xfId="0" applyFont="1" applyBorder="1" applyAlignment="1">
      <alignment vertical="center"/>
    </xf>
    <xf numFmtId="0" fontId="13" fillId="0" borderId="14" xfId="0" applyFont="1" applyBorder="1"/>
    <xf numFmtId="0" fontId="13" fillId="0" borderId="8" xfId="0" applyFont="1" applyBorder="1" applyAlignment="1">
      <alignment horizontal="right"/>
    </xf>
    <xf numFmtId="0" fontId="20" fillId="3" borderId="8" xfId="0" applyFont="1" applyFill="1" applyBorder="1" applyAlignment="1">
      <alignment horizontal="center"/>
    </xf>
    <xf numFmtId="0" fontId="13" fillId="0" borderId="8" xfId="0" applyFont="1" applyBorder="1"/>
    <xf numFmtId="0" fontId="14" fillId="0" borderId="8" xfId="0" applyFont="1" applyBorder="1" applyAlignment="1">
      <alignment horizontal="right"/>
    </xf>
    <xf numFmtId="0" fontId="20" fillId="3" borderId="8" xfId="0" applyNumberFormat="1" applyFont="1" applyFill="1" applyBorder="1" applyAlignment="1">
      <alignment horizontal="center"/>
    </xf>
    <xf numFmtId="0" fontId="13" fillId="0" borderId="0" xfId="0" applyFont="1" applyBorder="1"/>
    <xf numFmtId="0" fontId="21" fillId="0" borderId="0" xfId="0" applyFont="1"/>
    <xf numFmtId="0" fontId="21" fillId="0" borderId="13" xfId="0" applyFont="1" applyBorder="1"/>
    <xf numFmtId="0" fontId="21" fillId="0" borderId="0" xfId="0" applyFont="1" applyBorder="1"/>
    <xf numFmtId="0" fontId="22" fillId="2" borderId="14" xfId="0" applyFont="1" applyFill="1" applyBorder="1" applyAlignment="1">
      <alignment horizontal="centerContinuous" vertical="center"/>
    </xf>
    <xf numFmtId="0" fontId="13" fillId="2" borderId="0" xfId="0" applyFont="1" applyFill="1" applyBorder="1" applyAlignment="1">
      <alignment horizontal="centerContinuous" vertical="center"/>
    </xf>
    <xf numFmtId="0" fontId="20" fillId="2" borderId="0" xfId="0" applyFont="1" applyFill="1" applyBorder="1" applyAlignment="1">
      <alignment vertical="center"/>
    </xf>
    <xf numFmtId="0" fontId="13" fillId="2" borderId="0" xfId="0" applyFont="1" applyFill="1" applyBorder="1" applyAlignment="1">
      <alignment vertical="center"/>
    </xf>
    <xf numFmtId="0" fontId="22" fillId="2" borderId="0" xfId="0" applyFont="1" applyFill="1" applyBorder="1" applyAlignment="1">
      <alignment horizontal="center" vertical="center"/>
    </xf>
    <xf numFmtId="0" fontId="22" fillId="2" borderId="12" xfId="0" applyFont="1" applyFill="1" applyBorder="1" applyAlignment="1">
      <alignment vertical="center"/>
    </xf>
    <xf numFmtId="0" fontId="24" fillId="2" borderId="0" xfId="0" applyFont="1" applyFill="1" applyAlignment="1">
      <alignment vertical="center"/>
    </xf>
    <xf numFmtId="0" fontId="24" fillId="2" borderId="13" xfId="0" applyFont="1" applyFill="1" applyBorder="1" applyAlignment="1">
      <alignment vertical="center"/>
    </xf>
    <xf numFmtId="0" fontId="22" fillId="2" borderId="12" xfId="0" applyFont="1" applyFill="1" applyBorder="1" applyAlignment="1">
      <alignment horizontal="left" vertical="center"/>
    </xf>
    <xf numFmtId="0" fontId="20" fillId="2" borderId="30" xfId="0" applyFont="1" applyFill="1" applyBorder="1" applyAlignment="1">
      <alignment vertical="center"/>
    </xf>
    <xf numFmtId="0" fontId="21" fillId="2" borderId="0" xfId="0" applyFont="1" applyFill="1" applyBorder="1" applyAlignment="1">
      <alignment vertical="center"/>
    </xf>
    <xf numFmtId="0" fontId="21" fillId="0" borderId="0" xfId="0" applyFont="1" applyBorder="1" applyAlignment="1">
      <alignment vertical="center"/>
    </xf>
    <xf numFmtId="0" fontId="13" fillId="0" borderId="26" xfId="0" applyFont="1" applyBorder="1" applyAlignment="1">
      <alignment vertical="center"/>
    </xf>
    <xf numFmtId="0" fontId="13" fillId="0" borderId="25" xfId="0" applyFont="1" applyBorder="1" applyAlignment="1">
      <alignment vertical="center"/>
    </xf>
    <xf numFmtId="0" fontId="13" fillId="0" borderId="26" xfId="0" applyFont="1" applyBorder="1" applyAlignment="1">
      <alignment horizontal="left" vertical="center"/>
    </xf>
    <xf numFmtId="0" fontId="8" fillId="0" borderId="25" xfId="0" applyFont="1" applyBorder="1" applyAlignment="1">
      <alignment horizontal="left" vertical="center"/>
    </xf>
    <xf numFmtId="0" fontId="8" fillId="0" borderId="31" xfId="0" applyFont="1" applyBorder="1" applyAlignment="1">
      <alignment horizontal="left" vertical="center"/>
    </xf>
    <xf numFmtId="0" fontId="22" fillId="2" borderId="17" xfId="0" applyFont="1" applyFill="1" applyBorder="1" applyAlignment="1">
      <alignment vertical="center"/>
    </xf>
    <xf numFmtId="0" fontId="13" fillId="0" borderId="14" xfId="0" applyFont="1" applyBorder="1" applyAlignment="1">
      <alignment horizontal="left" vertical="center"/>
    </xf>
    <xf numFmtId="0" fontId="13" fillId="0" borderId="8" xfId="0" applyFont="1" applyBorder="1" applyAlignment="1">
      <alignment horizontal="left" vertical="center"/>
    </xf>
    <xf numFmtId="0" fontId="20" fillId="3" borderId="8" xfId="0" applyFont="1" applyFill="1" applyBorder="1" applyAlignment="1">
      <alignment horizontal="left" vertical="center"/>
    </xf>
    <xf numFmtId="0" fontId="25" fillId="0" borderId="0" xfId="0" applyFont="1" applyAlignment="1">
      <alignment horizontal="left" vertical="center"/>
    </xf>
    <xf numFmtId="0" fontId="13" fillId="0" borderId="0" xfId="0" applyFont="1" applyAlignment="1">
      <alignment horizontal="left" vertical="center"/>
    </xf>
    <xf numFmtId="0" fontId="27" fillId="0" borderId="0" xfId="0" applyFont="1" applyFill="1" applyAlignment="1">
      <alignment horizontal="left" vertical="center"/>
    </xf>
    <xf numFmtId="0" fontId="26" fillId="0" borderId="0" xfId="0" applyFont="1" applyFill="1" applyBorder="1" applyAlignment="1">
      <alignment horizontal="left" vertical="center"/>
    </xf>
    <xf numFmtId="0" fontId="14" fillId="0" borderId="13" xfId="0" applyFont="1" applyFill="1" applyBorder="1" applyAlignment="1">
      <alignment horizontal="left" vertical="center"/>
    </xf>
    <xf numFmtId="0" fontId="21" fillId="0" borderId="0" xfId="0" applyFont="1" applyAlignment="1">
      <alignment horizontal="left" vertical="center"/>
    </xf>
    <xf numFmtId="0" fontId="13" fillId="0" borderId="33" xfId="0" applyFont="1" applyBorder="1" applyAlignment="1">
      <alignment horizontal="right" vertical="center"/>
    </xf>
    <xf numFmtId="0" fontId="13" fillId="3" borderId="35" xfId="0" applyFont="1" applyFill="1" applyBorder="1" applyAlignment="1">
      <alignment horizontal="center" vertical="center"/>
    </xf>
    <xf numFmtId="0" fontId="14" fillId="4" borderId="23" xfId="0" applyFont="1" applyFill="1" applyBorder="1" applyAlignment="1">
      <alignment horizontal="left" vertical="center"/>
    </xf>
    <xf numFmtId="0" fontId="13" fillId="0" borderId="24" xfId="0" applyFont="1" applyBorder="1" applyAlignment="1">
      <alignment horizontal="left" vertical="center"/>
    </xf>
    <xf numFmtId="0" fontId="22" fillId="2" borderId="14" xfId="0" applyFont="1" applyFill="1" applyBorder="1" applyAlignment="1">
      <alignment vertical="center"/>
    </xf>
    <xf numFmtId="0" fontId="13" fillId="2" borderId="8" xfId="0" applyFont="1" applyFill="1" applyBorder="1" applyAlignment="1">
      <alignment horizontal="centerContinuous" vertical="center"/>
    </xf>
    <xf numFmtId="0" fontId="20" fillId="2" borderId="8" xfId="0" applyFont="1" applyFill="1" applyBorder="1" applyAlignment="1">
      <alignment vertical="center"/>
    </xf>
    <xf numFmtId="0" fontId="13" fillId="2" borderId="8" xfId="0" applyFont="1" applyFill="1" applyBorder="1" applyAlignment="1">
      <alignment vertical="center"/>
    </xf>
    <xf numFmtId="0" fontId="21" fillId="2" borderId="0" xfId="0" applyFont="1" applyFill="1" applyAlignment="1">
      <alignment vertical="center"/>
    </xf>
    <xf numFmtId="0" fontId="14" fillId="0" borderId="0" xfId="0" applyFont="1"/>
    <xf numFmtId="0" fontId="13" fillId="0" borderId="14" xfId="0" applyFont="1" applyBorder="1" applyAlignment="1">
      <alignment vertical="center"/>
    </xf>
    <xf numFmtId="0" fontId="13" fillId="0" borderId="8" xfId="0" applyFont="1" applyBorder="1" applyAlignment="1">
      <alignment vertical="center"/>
    </xf>
    <xf numFmtId="0" fontId="8" fillId="0" borderId="18" xfId="0" applyFont="1" applyBorder="1" applyAlignment="1">
      <alignment vertical="center"/>
    </xf>
    <xf numFmtId="0" fontId="21" fillId="0" borderId="0" xfId="0" applyFont="1" applyAlignment="1">
      <alignment vertical="center"/>
    </xf>
    <xf numFmtId="0" fontId="13" fillId="0" borderId="16" xfId="0" applyFont="1" applyBorder="1" applyAlignment="1">
      <alignment vertical="center"/>
    </xf>
    <xf numFmtId="0" fontId="13" fillId="0" borderId="1" xfId="0" applyFont="1" applyBorder="1" applyAlignment="1">
      <alignment vertical="center"/>
    </xf>
    <xf numFmtId="0" fontId="21" fillId="0" borderId="1" xfId="0" applyFont="1" applyBorder="1" applyAlignment="1">
      <alignment vertical="center"/>
    </xf>
    <xf numFmtId="184" fontId="20" fillId="3" borderId="8" xfId="0" applyNumberFormat="1" applyFont="1" applyFill="1" applyBorder="1" applyAlignment="1">
      <alignment vertical="center"/>
    </xf>
    <xf numFmtId="0" fontId="21" fillId="0" borderId="46" xfId="0" applyFont="1" applyBorder="1" applyAlignment="1">
      <alignment vertical="center"/>
    </xf>
    <xf numFmtId="0" fontId="32" fillId="0" borderId="8" xfId="0" applyFont="1" applyBorder="1" applyAlignment="1">
      <alignment vertical="center"/>
    </xf>
    <xf numFmtId="0" fontId="35" fillId="0" borderId="8" xfId="0" applyFont="1" applyBorder="1" applyAlignment="1">
      <alignment vertical="center"/>
    </xf>
    <xf numFmtId="0" fontId="14" fillId="0" borderId="35" xfId="0" applyFont="1" applyBorder="1" applyAlignment="1">
      <alignment vertical="center"/>
    </xf>
    <xf numFmtId="0" fontId="20" fillId="3" borderId="8" xfId="0" applyFont="1" applyFill="1" applyBorder="1" applyAlignment="1">
      <alignment vertical="center"/>
    </xf>
    <xf numFmtId="0" fontId="14" fillId="0" borderId="13" xfId="0" applyFont="1" applyFill="1" applyBorder="1" applyAlignment="1">
      <alignment vertical="center"/>
    </xf>
    <xf numFmtId="0" fontId="21" fillId="0" borderId="0" xfId="0" applyFont="1" applyFill="1" applyAlignment="1">
      <alignment vertical="center"/>
    </xf>
    <xf numFmtId="0" fontId="13" fillId="0" borderId="47" xfId="0" applyFont="1" applyBorder="1" applyAlignment="1">
      <alignment vertical="center"/>
    </xf>
    <xf numFmtId="0" fontId="13" fillId="0" borderId="48" xfId="0" applyFont="1" applyBorder="1" applyAlignment="1">
      <alignment vertical="center"/>
    </xf>
    <xf numFmtId="0" fontId="20" fillId="3" borderId="48" xfId="0" applyFont="1" applyFill="1" applyBorder="1" applyAlignment="1">
      <alignment vertical="center"/>
    </xf>
    <xf numFmtId="0" fontId="21" fillId="0" borderId="48" xfId="0" applyFont="1" applyBorder="1" applyAlignment="1">
      <alignment vertical="center"/>
    </xf>
    <xf numFmtId="0" fontId="21" fillId="0" borderId="0" xfId="0" applyFont="1" applyFill="1" applyBorder="1" applyAlignment="1">
      <alignment vertical="center"/>
    </xf>
    <xf numFmtId="0" fontId="8" fillId="0" borderId="0" xfId="0" applyFont="1" applyAlignment="1">
      <alignment vertical="center"/>
    </xf>
    <xf numFmtId="0" fontId="22" fillId="2" borderId="18" xfId="0" applyFont="1" applyFill="1" applyBorder="1" applyAlignment="1">
      <alignment horizontal="left" vertical="center"/>
    </xf>
    <xf numFmtId="0" fontId="22" fillId="2" borderId="18" xfId="0" applyFont="1" applyFill="1" applyBorder="1" applyAlignment="1">
      <alignment horizontal="center" vertical="center"/>
    </xf>
    <xf numFmtId="0" fontId="8" fillId="2" borderId="18" xfId="0" applyFont="1" applyFill="1" applyBorder="1" applyAlignment="1">
      <alignment vertical="center"/>
    </xf>
    <xf numFmtId="0" fontId="8" fillId="2" borderId="10" xfId="0" applyFont="1" applyFill="1" applyBorder="1" applyAlignment="1">
      <alignment vertical="center"/>
    </xf>
    <xf numFmtId="0" fontId="22"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Border="1" applyAlignment="1">
      <alignment vertical="center"/>
    </xf>
    <xf numFmtId="0" fontId="13" fillId="0" borderId="0" xfId="0" applyFont="1" applyFill="1" applyAlignment="1">
      <alignment vertical="center"/>
    </xf>
    <xf numFmtId="0" fontId="13" fillId="0" borderId="0" xfId="0" applyFont="1" applyFill="1" applyAlignment="1">
      <alignment horizontal="center" vertical="center"/>
    </xf>
    <xf numFmtId="0" fontId="10" fillId="0" borderId="0" xfId="0" applyFont="1" applyAlignment="1">
      <alignment vertical="center"/>
    </xf>
    <xf numFmtId="0" fontId="7" fillId="0" borderId="0" xfId="0" applyFont="1" applyAlignment="1">
      <alignment vertical="center"/>
    </xf>
    <xf numFmtId="0" fontId="23" fillId="0" borderId="0" xfId="0" applyFont="1" applyAlignment="1">
      <alignment vertical="center"/>
    </xf>
    <xf numFmtId="49" fontId="38" fillId="3" borderId="35" xfId="0" applyNumberFormat="1" applyFont="1" applyFill="1" applyBorder="1" applyAlignment="1">
      <alignment horizontal="center" vertical="center"/>
    </xf>
    <xf numFmtId="0" fontId="10" fillId="0" borderId="0" xfId="0" applyFont="1" applyAlignment="1">
      <alignment horizontal="center" vertical="center"/>
    </xf>
    <xf numFmtId="0" fontId="23" fillId="0" borderId="9" xfId="0" applyFont="1" applyBorder="1" applyAlignment="1">
      <alignment vertical="center"/>
    </xf>
    <xf numFmtId="0" fontId="10" fillId="0" borderId="10" xfId="0" applyFont="1" applyBorder="1" applyAlignment="1">
      <alignment vertical="center"/>
    </xf>
    <xf numFmtId="49" fontId="13" fillId="0" borderId="58" xfId="0" applyNumberFormat="1" applyFont="1" applyBorder="1" applyAlignment="1">
      <alignment horizontal="center" vertical="center"/>
    </xf>
    <xf numFmtId="0" fontId="23" fillId="0" borderId="12" xfId="0" applyFont="1" applyBorder="1" applyAlignment="1">
      <alignment vertical="center"/>
    </xf>
    <xf numFmtId="49" fontId="13" fillId="0" borderId="59" xfId="0" applyNumberFormat="1" applyFont="1" applyBorder="1" applyAlignment="1">
      <alignment horizontal="center" vertical="center"/>
    </xf>
    <xf numFmtId="0" fontId="23" fillId="0" borderId="14" xfId="0" applyFont="1" applyBorder="1" applyAlignment="1">
      <alignment vertical="center"/>
    </xf>
    <xf numFmtId="49" fontId="13" fillId="0" borderId="60" xfId="0" applyNumberFormat="1" applyFont="1" applyBorder="1" applyAlignment="1">
      <alignment horizontal="center" vertical="center"/>
    </xf>
    <xf numFmtId="0" fontId="20" fillId="0" borderId="0" xfId="0" applyFont="1"/>
    <xf numFmtId="0" fontId="13" fillId="0" borderId="61" xfId="0" applyFont="1" applyBorder="1" applyAlignment="1">
      <alignment vertical="center"/>
    </xf>
    <xf numFmtId="0" fontId="13" fillId="0" borderId="23" xfId="0" applyFont="1" applyBorder="1" applyAlignment="1">
      <alignment vertical="center"/>
    </xf>
    <xf numFmtId="0" fontId="13" fillId="0" borderId="24" xfId="0" applyFont="1" applyBorder="1" applyAlignment="1">
      <alignment vertical="center"/>
    </xf>
    <xf numFmtId="0" fontId="14" fillId="4" borderId="23" xfId="0" applyFont="1" applyFill="1" applyBorder="1" applyAlignment="1">
      <alignment vertical="center"/>
    </xf>
    <xf numFmtId="0" fontId="20" fillId="0" borderId="26" xfId="0" applyFont="1" applyBorder="1" applyAlignment="1">
      <alignment vertical="center"/>
    </xf>
    <xf numFmtId="0" fontId="20" fillId="3" borderId="26" xfId="0" applyFont="1" applyFill="1" applyBorder="1" applyAlignment="1">
      <alignment horizontal="left" vertical="center"/>
    </xf>
    <xf numFmtId="0" fontId="20" fillId="3" borderId="25" xfId="0" applyFont="1" applyFill="1" applyBorder="1" applyAlignment="1">
      <alignment horizontal="left" vertical="center"/>
    </xf>
    <xf numFmtId="0" fontId="13" fillId="0" borderId="27" xfId="0" applyFont="1" applyBorder="1" applyAlignment="1">
      <alignment vertical="center"/>
    </xf>
    <xf numFmtId="0" fontId="13" fillId="0" borderId="28" xfId="0" applyFont="1" applyBorder="1" applyAlignment="1">
      <alignment vertical="center"/>
    </xf>
    <xf numFmtId="0" fontId="20" fillId="0" borderId="18" xfId="0" applyFont="1" applyFill="1" applyBorder="1" applyAlignment="1">
      <alignment vertical="center"/>
    </xf>
    <xf numFmtId="0" fontId="13" fillId="0" borderId="18" xfId="0" applyFont="1" applyBorder="1" applyAlignment="1">
      <alignment vertical="center"/>
    </xf>
    <xf numFmtId="0" fontId="13" fillId="0" borderId="18" xfId="0" applyFont="1" applyFill="1" applyBorder="1" applyAlignment="1">
      <alignment vertical="center"/>
    </xf>
    <xf numFmtId="0" fontId="21" fillId="0" borderId="8" xfId="0" applyFont="1" applyBorder="1" applyAlignment="1">
      <alignment vertical="center"/>
    </xf>
    <xf numFmtId="0" fontId="21" fillId="0" borderId="11" xfId="0" applyFont="1" applyBorder="1" applyAlignment="1">
      <alignment vertical="center"/>
    </xf>
    <xf numFmtId="0" fontId="25" fillId="0" borderId="18" xfId="0" applyFont="1" applyBorder="1" applyAlignment="1">
      <alignment vertical="center"/>
    </xf>
    <xf numFmtId="0" fontId="21" fillId="0" borderId="18" xfId="0" applyFont="1" applyBorder="1" applyAlignment="1">
      <alignment vertical="center"/>
    </xf>
    <xf numFmtId="0" fontId="13" fillId="0" borderId="13" xfId="0" applyFont="1" applyBorder="1" applyAlignment="1">
      <alignment vertical="center"/>
    </xf>
    <xf numFmtId="0" fontId="20" fillId="0" borderId="1" xfId="0" applyFont="1" applyBorder="1" applyAlignment="1">
      <alignment vertical="center"/>
    </xf>
    <xf numFmtId="0" fontId="21" fillId="0" borderId="13" xfId="0" applyFont="1" applyBorder="1" applyAlignment="1">
      <alignment vertical="center"/>
    </xf>
    <xf numFmtId="0" fontId="13" fillId="0" borderId="49" xfId="0" applyFont="1" applyBorder="1" applyAlignment="1">
      <alignment vertical="center"/>
    </xf>
    <xf numFmtId="0" fontId="13" fillId="0" borderId="42" xfId="0" applyFont="1" applyBorder="1" applyAlignment="1">
      <alignment vertical="center"/>
    </xf>
    <xf numFmtId="0" fontId="25" fillId="0" borderId="29" xfId="0" applyFont="1" applyBorder="1" applyAlignment="1">
      <alignment vertical="center"/>
    </xf>
    <xf numFmtId="0" fontId="13" fillId="0" borderId="29" xfId="0" applyFont="1" applyBorder="1" applyAlignment="1">
      <alignment vertical="center"/>
    </xf>
    <xf numFmtId="0" fontId="15" fillId="0" borderId="26" xfId="0" applyFont="1" applyBorder="1" applyAlignment="1">
      <alignment vertical="center"/>
    </xf>
    <xf numFmtId="0" fontId="13" fillId="0" borderId="26" xfId="0" applyFont="1" applyBorder="1" applyAlignment="1">
      <alignment horizontal="right" vertical="center"/>
    </xf>
    <xf numFmtId="0" fontId="20" fillId="3" borderId="25" xfId="0" applyFont="1" applyFill="1" applyBorder="1" applyAlignment="1">
      <alignment vertical="center"/>
    </xf>
    <xf numFmtId="0" fontId="13" fillId="0" borderId="25" xfId="0" applyFont="1" applyFill="1" applyBorder="1" applyAlignment="1">
      <alignment horizontal="centerContinuous" vertical="center"/>
    </xf>
    <xf numFmtId="0" fontId="13" fillId="0" borderId="25" xfId="0" applyFont="1" applyFill="1" applyBorder="1" applyAlignment="1">
      <alignment horizontal="left" vertical="center"/>
    </xf>
    <xf numFmtId="0" fontId="14" fillId="0" borderId="25" xfId="0" applyFont="1" applyBorder="1" applyAlignment="1">
      <alignment vertical="center"/>
    </xf>
    <xf numFmtId="0" fontId="14" fillId="0" borderId="13" xfId="0" applyFont="1" applyBorder="1" applyAlignment="1">
      <alignment vertical="center"/>
    </xf>
    <xf numFmtId="0" fontId="21" fillId="0" borderId="25" xfId="0" applyFont="1" applyBorder="1" applyAlignment="1">
      <alignment vertical="center"/>
    </xf>
    <xf numFmtId="0" fontId="13" fillId="0" borderId="64" xfId="0" applyFont="1" applyBorder="1" applyAlignment="1">
      <alignment vertical="center"/>
    </xf>
    <xf numFmtId="0" fontId="13" fillId="0" borderId="65" xfId="0" applyFont="1" applyBorder="1" applyAlignment="1">
      <alignment vertical="center"/>
    </xf>
    <xf numFmtId="0" fontId="20" fillId="0" borderId="65" xfId="0" applyFont="1" applyFill="1" applyBorder="1" applyAlignment="1">
      <alignment horizontal="left" vertical="center"/>
    </xf>
    <xf numFmtId="0" fontId="8" fillId="0" borderId="65" xfId="0" applyFont="1" applyBorder="1" applyAlignment="1">
      <alignment vertical="center"/>
    </xf>
    <xf numFmtId="0" fontId="21" fillId="0" borderId="65" xfId="0" applyFont="1" applyBorder="1" applyAlignment="1">
      <alignment vertical="center"/>
    </xf>
    <xf numFmtId="0" fontId="20" fillId="0" borderId="31" xfId="0" applyFont="1" applyFill="1" applyBorder="1" applyAlignment="1">
      <alignment horizontal="left" vertical="center"/>
    </xf>
    <xf numFmtId="0" fontId="20" fillId="3" borderId="66" xfId="0" applyFont="1" applyFill="1" applyBorder="1" applyAlignment="1">
      <alignment horizontal="center" vertical="center"/>
    </xf>
    <xf numFmtId="0" fontId="13" fillId="0" borderId="67" xfId="0" applyFont="1" applyBorder="1" applyAlignment="1">
      <alignment vertical="center"/>
    </xf>
    <xf numFmtId="0" fontId="13" fillId="0" borderId="68" xfId="0" applyFont="1" applyBorder="1" applyAlignment="1">
      <alignment vertical="center"/>
    </xf>
    <xf numFmtId="0" fontId="20" fillId="0" borderId="68" xfId="0" applyFont="1" applyBorder="1" applyAlignment="1">
      <alignment vertical="center"/>
    </xf>
    <xf numFmtId="0" fontId="21" fillId="0" borderId="68" xfId="0" applyFont="1" applyBorder="1" applyAlignment="1">
      <alignment vertical="center"/>
    </xf>
    <xf numFmtId="0" fontId="13" fillId="0" borderId="69" xfId="0" applyFont="1" applyBorder="1" applyAlignment="1">
      <alignment vertical="center"/>
    </xf>
    <xf numFmtId="0" fontId="26" fillId="0" borderId="0" xfId="0" applyFont="1" applyFill="1" applyBorder="1" applyAlignment="1">
      <alignment vertical="center"/>
    </xf>
    <xf numFmtId="0" fontId="26" fillId="0" borderId="0" xfId="0" applyFont="1" applyFill="1" applyBorder="1" applyAlignment="1">
      <alignment horizontal="right" vertical="center"/>
    </xf>
    <xf numFmtId="0" fontId="24" fillId="2" borderId="18" xfId="0" applyFont="1" applyFill="1" applyBorder="1" applyAlignment="1">
      <alignment vertical="center"/>
    </xf>
    <xf numFmtId="0" fontId="26" fillId="2" borderId="18" xfId="0" applyFont="1" applyFill="1" applyBorder="1" applyAlignment="1">
      <alignment vertical="center"/>
    </xf>
    <xf numFmtId="0" fontId="20" fillId="2" borderId="19" xfId="0" applyFont="1" applyFill="1" applyBorder="1" applyAlignment="1">
      <alignment horizontal="center" vertical="center"/>
    </xf>
    <xf numFmtId="0" fontId="20" fillId="3" borderId="0" xfId="0" applyFont="1" applyFill="1" applyBorder="1" applyAlignment="1">
      <alignment horizontal="left" vertical="center"/>
    </xf>
    <xf numFmtId="0" fontId="25" fillId="0" borderId="0" xfId="0" applyFont="1" applyAlignment="1">
      <alignment vertical="center"/>
    </xf>
    <xf numFmtId="0" fontId="6" fillId="0" borderId="0" xfId="0" applyFont="1" applyFill="1" applyBorder="1" applyAlignment="1">
      <alignment horizontal="left" vertical="center"/>
    </xf>
    <xf numFmtId="0" fontId="28" fillId="0" borderId="0" xfId="0" applyFont="1" applyFill="1" applyBorder="1" applyAlignment="1">
      <alignment vertical="center"/>
    </xf>
    <xf numFmtId="0" fontId="16" fillId="0" borderId="14" xfId="0" applyFont="1" applyBorder="1" applyAlignment="1">
      <alignment vertical="center"/>
    </xf>
    <xf numFmtId="49" fontId="13" fillId="3" borderId="26" xfId="0" applyNumberFormat="1" applyFont="1" applyFill="1" applyBorder="1" applyAlignment="1">
      <alignment horizontal="left" vertical="center"/>
    </xf>
    <xf numFmtId="49" fontId="13" fillId="3" borderId="25" xfId="0" applyNumberFormat="1" applyFont="1" applyFill="1" applyBorder="1" applyAlignment="1">
      <alignment horizontal="left" vertical="center"/>
    </xf>
    <xf numFmtId="49" fontId="13" fillId="3" borderId="31" xfId="0" applyNumberFormat="1" applyFont="1" applyFill="1" applyBorder="1" applyAlignment="1">
      <alignment horizontal="left" vertical="center"/>
    </xf>
    <xf numFmtId="177" fontId="20" fillId="3" borderId="8" xfId="0" applyNumberFormat="1" applyFont="1" applyFill="1" applyBorder="1" applyAlignment="1">
      <alignment vertical="center"/>
    </xf>
    <xf numFmtId="0" fontId="28" fillId="0" borderId="0" xfId="0" applyFont="1" applyAlignment="1">
      <alignment vertical="center"/>
    </xf>
    <xf numFmtId="0" fontId="6" fillId="0" borderId="0" xfId="0" applyFont="1" applyFill="1" applyBorder="1" applyAlignment="1">
      <alignment vertical="center"/>
    </xf>
    <xf numFmtId="0" fontId="14" fillId="0" borderId="13" xfId="0" applyFont="1" applyBorder="1" applyAlignment="1">
      <alignment horizontal="right" vertical="center"/>
    </xf>
    <xf numFmtId="185" fontId="20" fillId="3" borderId="71" xfId="0" applyNumberFormat="1" applyFont="1" applyFill="1" applyBorder="1" applyAlignment="1">
      <alignment vertical="center"/>
    </xf>
    <xf numFmtId="185" fontId="20" fillId="3" borderId="72" xfId="0" applyNumberFormat="1" applyFont="1" applyFill="1" applyBorder="1" applyAlignment="1">
      <alignment vertical="center"/>
    </xf>
    <xf numFmtId="185" fontId="20" fillId="3" borderId="29" xfId="0" applyNumberFormat="1" applyFont="1" applyFill="1" applyBorder="1" applyAlignment="1">
      <alignment vertical="center"/>
    </xf>
    <xf numFmtId="0" fontId="14" fillId="0" borderId="42" xfId="0" applyFont="1" applyBorder="1" applyAlignment="1">
      <alignment horizontal="centerContinuous" vertical="center"/>
    </xf>
    <xf numFmtId="0" fontId="13" fillId="0" borderId="29" xfId="0" applyFont="1" applyBorder="1" applyAlignment="1">
      <alignment horizontal="centerContinuous" vertical="center"/>
    </xf>
    <xf numFmtId="0" fontId="21" fillId="0" borderId="29" xfId="0" applyFont="1" applyBorder="1" applyAlignment="1">
      <alignment vertical="center"/>
    </xf>
    <xf numFmtId="0" fontId="20" fillId="3" borderId="73" xfId="0" applyFont="1" applyFill="1" applyBorder="1" applyAlignment="1">
      <alignment vertical="center"/>
    </xf>
    <xf numFmtId="0" fontId="20" fillId="3" borderId="51" xfId="0" applyFont="1" applyFill="1" applyBorder="1" applyAlignment="1">
      <alignment vertical="center"/>
    </xf>
    <xf numFmtId="178" fontId="20" fillId="3" borderId="73" xfId="0" applyNumberFormat="1" applyFont="1" applyFill="1" applyBorder="1" applyAlignment="1">
      <alignment vertical="center"/>
    </xf>
    <xf numFmtId="178" fontId="20" fillId="3" borderId="51" xfId="0" applyNumberFormat="1" applyFont="1" applyFill="1" applyBorder="1" applyAlignment="1">
      <alignment vertical="center"/>
    </xf>
    <xf numFmtId="178" fontId="20" fillId="3" borderId="25" xfId="0" applyNumberFormat="1" applyFont="1" applyFill="1" applyBorder="1" applyAlignment="1">
      <alignment vertical="center"/>
    </xf>
    <xf numFmtId="0" fontId="29" fillId="0" borderId="26" xfId="0" applyFont="1" applyBorder="1" applyAlignment="1">
      <alignment horizontal="center" vertical="center"/>
    </xf>
    <xf numFmtId="182" fontId="29" fillId="0" borderId="26" xfId="0" applyNumberFormat="1" applyFont="1" applyBorder="1" applyAlignment="1">
      <alignment vertical="center"/>
    </xf>
    <xf numFmtId="0" fontId="20" fillId="3" borderId="74" xfId="0" applyFont="1" applyFill="1" applyBorder="1" applyAlignment="1">
      <alignment vertical="center"/>
    </xf>
    <xf numFmtId="0" fontId="25" fillId="0" borderId="25" xfId="0" applyFont="1" applyBorder="1" applyAlignment="1">
      <alignment horizontal="left" vertical="center"/>
    </xf>
    <xf numFmtId="49" fontId="13" fillId="2" borderId="46" xfId="0" applyNumberFormat="1" applyFont="1" applyFill="1" applyBorder="1" applyAlignment="1">
      <alignment vertical="center"/>
    </xf>
    <xf numFmtId="0" fontId="13" fillId="2" borderId="46" xfId="0" applyFont="1" applyFill="1" applyBorder="1" applyAlignment="1">
      <alignment vertical="center"/>
    </xf>
    <xf numFmtId="0" fontId="13" fillId="2" borderId="75" xfId="0" applyFont="1" applyFill="1" applyBorder="1" applyAlignment="1">
      <alignment vertical="center"/>
    </xf>
    <xf numFmtId="0" fontId="13" fillId="3" borderId="60" xfId="0" applyFont="1" applyFill="1" applyBorder="1" applyAlignment="1">
      <alignment horizontal="center" vertical="center"/>
    </xf>
    <xf numFmtId="0" fontId="13" fillId="0" borderId="37" xfId="0" applyFont="1" applyBorder="1" applyAlignment="1">
      <alignment vertical="center"/>
    </xf>
    <xf numFmtId="0" fontId="29" fillId="0" borderId="76" xfId="0" applyFont="1" applyBorder="1" applyAlignment="1">
      <alignment vertical="center"/>
    </xf>
    <xf numFmtId="0" fontId="20" fillId="0" borderId="77" xfId="0" applyFont="1" applyBorder="1" applyAlignment="1">
      <alignment vertical="center"/>
    </xf>
    <xf numFmtId="0" fontId="25" fillId="0" borderId="38" xfId="0" applyFont="1" applyBorder="1" applyAlignment="1">
      <alignment vertical="center"/>
    </xf>
    <xf numFmtId="0" fontId="13" fillId="0" borderId="38" xfId="0" applyFont="1" applyBorder="1" applyAlignment="1">
      <alignment vertical="center"/>
    </xf>
    <xf numFmtId="0" fontId="21" fillId="0" borderId="38" xfId="0" applyFont="1" applyBorder="1" applyAlignment="1">
      <alignment vertical="center"/>
    </xf>
    <xf numFmtId="0" fontId="20" fillId="3" borderId="78" xfId="0" applyFont="1" applyFill="1" applyBorder="1" applyAlignment="1">
      <alignment vertical="center"/>
    </xf>
    <xf numFmtId="0" fontId="14" fillId="0" borderId="8" xfId="0" applyFont="1" applyBorder="1" applyAlignment="1">
      <alignment horizontal="right" vertical="center"/>
    </xf>
    <xf numFmtId="179" fontId="20" fillId="3" borderId="8" xfId="0" applyNumberFormat="1" applyFont="1" applyFill="1" applyBorder="1" applyAlignment="1">
      <alignment horizontal="center" vertical="center"/>
    </xf>
    <xf numFmtId="0" fontId="20" fillId="0" borderId="1" xfId="0" applyFont="1" applyBorder="1" applyAlignment="1">
      <alignment horizontal="left" vertical="center"/>
    </xf>
    <xf numFmtId="0" fontId="20" fillId="3" borderId="78" xfId="0" applyFont="1" applyFill="1" applyBorder="1" applyAlignment="1">
      <alignment horizontal="center" vertical="center"/>
    </xf>
    <xf numFmtId="0" fontId="25" fillId="0" borderId="8" xfId="0" applyFont="1" applyBorder="1" applyAlignment="1">
      <alignment vertical="center"/>
    </xf>
    <xf numFmtId="0" fontId="13" fillId="0" borderId="79" xfId="0" applyFont="1" applyBorder="1" applyAlignment="1">
      <alignment horizontal="center" vertical="center"/>
    </xf>
    <xf numFmtId="0" fontId="6" fillId="0" borderId="14" xfId="0" applyFont="1" applyBorder="1" applyAlignment="1">
      <alignment horizontal="center" vertical="center"/>
    </xf>
    <xf numFmtId="0" fontId="14" fillId="0" borderId="79" xfId="0" applyFont="1" applyBorder="1" applyAlignment="1">
      <alignment horizontal="centerContinuous" vertical="center"/>
    </xf>
    <xf numFmtId="0" fontId="13" fillId="0" borderId="8" xfId="0" applyFont="1" applyBorder="1" applyAlignment="1">
      <alignment horizontal="centerContinuous" vertical="center"/>
    </xf>
    <xf numFmtId="185" fontId="20" fillId="3" borderId="79" xfId="0" applyNumberFormat="1" applyFont="1" applyFill="1" applyBorder="1" applyAlignment="1">
      <alignment vertical="center"/>
    </xf>
    <xf numFmtId="185" fontId="20" fillId="3" borderId="14" xfId="0" applyNumberFormat="1" applyFont="1" applyFill="1" applyBorder="1" applyAlignment="1">
      <alignment vertical="center"/>
    </xf>
    <xf numFmtId="0" fontId="29" fillId="0" borderId="14" xfId="0" applyFont="1" applyBorder="1" applyAlignment="1">
      <alignment horizontal="center" vertical="center"/>
    </xf>
    <xf numFmtId="182" fontId="29" fillId="0" borderId="14" xfId="0" applyNumberFormat="1" applyFont="1" applyBorder="1" applyAlignment="1">
      <alignment vertical="center"/>
    </xf>
    <xf numFmtId="182" fontId="29" fillId="0" borderId="13" xfId="0" applyNumberFormat="1" applyFont="1" applyBorder="1" applyAlignment="1">
      <alignment vertical="center"/>
    </xf>
    <xf numFmtId="0" fontId="15" fillId="0" borderId="64" xfId="0" applyFont="1" applyBorder="1" applyAlignment="1">
      <alignment vertical="center"/>
    </xf>
    <xf numFmtId="185" fontId="20" fillId="0" borderId="1" xfId="0" applyNumberFormat="1" applyFont="1" applyBorder="1" applyAlignment="1">
      <alignment vertical="center"/>
    </xf>
    <xf numFmtId="185" fontId="13" fillId="0" borderId="1" xfId="0" applyNumberFormat="1" applyFont="1" applyBorder="1" applyAlignment="1">
      <alignment vertical="center"/>
    </xf>
    <xf numFmtId="0" fontId="14" fillId="0" borderId="1" xfId="0" applyFont="1" applyBorder="1" applyAlignment="1">
      <alignment vertical="center"/>
    </xf>
    <xf numFmtId="0" fontId="13" fillId="2" borderId="0" xfId="0" applyFont="1" applyFill="1" applyAlignment="1">
      <alignment vertical="center"/>
    </xf>
    <xf numFmtId="49" fontId="13" fillId="2" borderId="8" xfId="0" applyNumberFormat="1" applyFont="1" applyFill="1" applyBorder="1" applyAlignment="1">
      <alignment vertical="center"/>
    </xf>
    <xf numFmtId="0" fontId="13" fillId="2" borderId="15" xfId="0" applyFont="1" applyFill="1" applyBorder="1" applyAlignment="1">
      <alignment vertical="center"/>
    </xf>
    <xf numFmtId="185" fontId="13" fillId="0" borderId="79" xfId="0" applyNumberFormat="1" applyFont="1" applyBorder="1" applyAlignment="1">
      <alignment horizontal="center" vertical="center"/>
    </xf>
    <xf numFmtId="185" fontId="6" fillId="0" borderId="14" xfId="0" applyNumberFormat="1" applyFont="1" applyBorder="1" applyAlignment="1">
      <alignment horizontal="center" vertical="center"/>
    </xf>
    <xf numFmtId="185" fontId="14" fillId="0" borderId="79" xfId="0" applyNumberFormat="1" applyFont="1" applyBorder="1" applyAlignment="1">
      <alignment horizontal="centerContinuous" vertical="center"/>
    </xf>
    <xf numFmtId="0" fontId="13" fillId="0" borderId="32" xfId="0" applyFont="1" applyBorder="1" applyAlignment="1">
      <alignment vertical="center"/>
    </xf>
    <xf numFmtId="0" fontId="13" fillId="0" borderId="33" xfId="0" applyFont="1" applyBorder="1" applyAlignment="1">
      <alignment vertical="center"/>
    </xf>
    <xf numFmtId="185" fontId="20" fillId="3" borderId="44" xfId="0" applyNumberFormat="1" applyFont="1" applyFill="1" applyBorder="1" applyAlignment="1">
      <alignment vertical="center"/>
    </xf>
    <xf numFmtId="185" fontId="20" fillId="3" borderId="32" xfId="0" applyNumberFormat="1" applyFont="1" applyFill="1" applyBorder="1" applyAlignment="1">
      <alignment vertical="center"/>
    </xf>
    <xf numFmtId="0" fontId="29" fillId="0" borderId="32" xfId="0" applyFont="1" applyBorder="1" applyAlignment="1">
      <alignment horizontal="center" vertical="center"/>
    </xf>
    <xf numFmtId="182" fontId="21" fillId="0" borderId="32" xfId="0" applyNumberFormat="1" applyFont="1" applyBorder="1" applyAlignment="1">
      <alignment vertical="center"/>
    </xf>
    <xf numFmtId="182" fontId="14" fillId="0" borderId="13" xfId="0" applyNumberFormat="1" applyFont="1" applyBorder="1" applyAlignment="1">
      <alignment horizontal="right" vertical="center"/>
    </xf>
    <xf numFmtId="185" fontId="20" fillId="3" borderId="40" xfId="0" applyNumberFormat="1" applyFont="1" applyFill="1" applyBorder="1" applyAlignment="1">
      <alignment vertical="center"/>
    </xf>
    <xf numFmtId="185" fontId="20" fillId="3" borderId="26" xfId="0" applyNumberFormat="1" applyFont="1" applyFill="1" applyBorder="1" applyAlignment="1">
      <alignment vertical="center"/>
    </xf>
    <xf numFmtId="0" fontId="21" fillId="0" borderId="26" xfId="0" applyFont="1" applyBorder="1" applyAlignment="1">
      <alignment vertical="center"/>
    </xf>
    <xf numFmtId="185" fontId="20" fillId="3" borderId="81" xfId="0" applyNumberFormat="1" applyFont="1" applyFill="1" applyBorder="1" applyAlignment="1">
      <alignment vertical="center"/>
    </xf>
    <xf numFmtId="185" fontId="20" fillId="3" borderId="64" xfId="0" applyNumberFormat="1" applyFont="1" applyFill="1" applyBorder="1" applyAlignment="1">
      <alignment vertical="center"/>
    </xf>
    <xf numFmtId="0" fontId="21" fillId="0" borderId="64" xfId="0" applyFont="1" applyBorder="1" applyAlignment="1">
      <alignment vertical="center"/>
    </xf>
    <xf numFmtId="0" fontId="15" fillId="0" borderId="14" xfId="0" applyFont="1" applyBorder="1" applyAlignment="1">
      <alignment vertical="center"/>
    </xf>
    <xf numFmtId="0" fontId="21" fillId="0" borderId="27" xfId="0" applyFont="1" applyBorder="1" applyAlignment="1">
      <alignment vertical="center"/>
    </xf>
    <xf numFmtId="0" fontId="15" fillId="0" borderId="27" xfId="0" applyFont="1" applyBorder="1" applyAlignment="1">
      <alignment vertical="center"/>
    </xf>
    <xf numFmtId="0" fontId="13" fillId="0" borderId="8" xfId="0" applyFont="1" applyBorder="1" applyAlignment="1">
      <alignment horizontal="right" vertical="center"/>
    </xf>
    <xf numFmtId="0" fontId="20" fillId="3" borderId="14" xfId="0" applyFont="1" applyFill="1" applyBorder="1" applyAlignment="1">
      <alignment horizontal="center" vertical="center"/>
    </xf>
    <xf numFmtId="0" fontId="14" fillId="0" borderId="39" xfId="0" applyFont="1" applyFill="1" applyBorder="1" applyAlignment="1">
      <alignment horizontal="center" vertical="center"/>
    </xf>
    <xf numFmtId="0" fontId="13" fillId="0" borderId="39" xfId="0" applyFont="1" applyBorder="1" applyAlignment="1">
      <alignment horizontal="center" vertical="center"/>
    </xf>
    <xf numFmtId="0" fontId="13" fillId="0" borderId="26" xfId="0" applyFont="1" applyBorder="1" applyAlignment="1">
      <alignment horizontal="centerContinuous" vertical="center"/>
    </xf>
    <xf numFmtId="0" fontId="13" fillId="0" borderId="25" xfId="0" applyFont="1" applyBorder="1" applyAlignment="1">
      <alignment horizontal="centerContinuous" vertical="center"/>
    </xf>
    <xf numFmtId="184" fontId="20" fillId="3" borderId="40" xfId="0" applyNumberFormat="1" applyFont="1" applyFill="1" applyBorder="1" applyAlignment="1">
      <alignment horizontal="center" vertical="center"/>
    </xf>
    <xf numFmtId="0" fontId="13" fillId="0" borderId="40" xfId="0" applyFont="1" applyBorder="1" applyAlignment="1">
      <alignment vertical="center"/>
    </xf>
    <xf numFmtId="0" fontId="13" fillId="0" borderId="25" xfId="0" applyFont="1" applyBorder="1" applyAlignment="1">
      <alignment horizontal="right" vertical="center"/>
    </xf>
    <xf numFmtId="0" fontId="20" fillId="3" borderId="40" xfId="0" applyFont="1" applyFill="1" applyBorder="1" applyAlignment="1">
      <alignment horizontal="center" vertical="center"/>
    </xf>
    <xf numFmtId="0" fontId="13" fillId="0" borderId="37" xfId="0" applyFont="1" applyBorder="1" applyAlignment="1">
      <alignment horizontal="right" vertical="center"/>
    </xf>
    <xf numFmtId="0" fontId="20" fillId="3" borderId="41" xfId="0" applyFont="1" applyFill="1" applyBorder="1" applyAlignment="1">
      <alignment horizontal="center" vertical="center"/>
    </xf>
    <xf numFmtId="0" fontId="14" fillId="0" borderId="38" xfId="0" applyFont="1" applyBorder="1" applyAlignment="1">
      <alignment vertical="center"/>
    </xf>
    <xf numFmtId="0" fontId="20" fillId="3" borderId="38" xfId="0" applyFont="1" applyFill="1" applyBorder="1" applyAlignment="1">
      <alignment horizontal="center" vertical="center"/>
    </xf>
    <xf numFmtId="0" fontId="13" fillId="0" borderId="42" xfId="0" applyFont="1" applyBorder="1" applyAlignment="1">
      <alignment horizontal="left" vertical="center"/>
    </xf>
    <xf numFmtId="0" fontId="20" fillId="3" borderId="29" xfId="0" applyFont="1" applyFill="1" applyBorder="1" applyAlignment="1">
      <alignment horizontal="center" vertical="center"/>
    </xf>
    <xf numFmtId="0" fontId="21" fillId="0" borderId="43" xfId="0" applyFont="1" applyBorder="1" applyAlignment="1">
      <alignment vertical="center"/>
    </xf>
    <xf numFmtId="0" fontId="13" fillId="0" borderId="43" xfId="0" applyFont="1" applyFill="1" applyBorder="1" applyAlignment="1">
      <alignment vertical="center"/>
    </xf>
    <xf numFmtId="0" fontId="13" fillId="0" borderId="43" xfId="0" applyFont="1" applyBorder="1" applyAlignment="1">
      <alignment vertical="center"/>
    </xf>
    <xf numFmtId="0" fontId="13" fillId="0" borderId="16" xfId="0" applyFont="1" applyBorder="1" applyAlignment="1">
      <alignment horizontal="right" vertical="center"/>
    </xf>
    <xf numFmtId="0" fontId="20" fillId="3" borderId="1" xfId="0" applyFont="1" applyFill="1" applyBorder="1" applyAlignment="1">
      <alignment horizontal="center" vertical="center"/>
    </xf>
    <xf numFmtId="0" fontId="13" fillId="0" borderId="1" xfId="0" applyFont="1" applyFill="1" applyBorder="1" applyAlignment="1">
      <alignment vertical="center"/>
    </xf>
    <xf numFmtId="0" fontId="13" fillId="0" borderId="16" xfId="0" applyFont="1" applyBorder="1" applyAlignment="1">
      <alignment horizontal="left" vertical="center"/>
    </xf>
    <xf numFmtId="0" fontId="20" fillId="3" borderId="8" xfId="0" applyFont="1" applyFill="1" applyBorder="1" applyAlignment="1">
      <alignment horizontal="right" vertical="center"/>
    </xf>
    <xf numFmtId="0" fontId="20" fillId="3" borderId="8" xfId="0" applyFont="1" applyFill="1" applyBorder="1" applyAlignment="1">
      <alignment horizontal="center" vertical="center"/>
    </xf>
    <xf numFmtId="0" fontId="20" fillId="3" borderId="1" xfId="0" applyFont="1" applyFill="1" applyBorder="1" applyAlignment="1">
      <alignment horizontal="right" vertical="center"/>
    </xf>
    <xf numFmtId="0" fontId="20" fillId="0" borderId="8" xfId="0" applyFont="1" applyFill="1" applyBorder="1" applyAlignment="1">
      <alignment horizontal="right" vertical="center"/>
    </xf>
    <xf numFmtId="0" fontId="20" fillId="0" borderId="8" xfId="0" applyFont="1" applyFill="1" applyBorder="1" applyAlignment="1">
      <alignment vertical="center"/>
    </xf>
    <xf numFmtId="0" fontId="13" fillId="0" borderId="8" xfId="0" applyFont="1" applyFill="1" applyBorder="1" applyAlignment="1">
      <alignment vertical="center"/>
    </xf>
    <xf numFmtId="0" fontId="14" fillId="0" borderId="8" xfId="0" applyFont="1" applyBorder="1" applyAlignment="1">
      <alignment horizontal="center" vertical="center"/>
    </xf>
    <xf numFmtId="0" fontId="20" fillId="3" borderId="32" xfId="0" applyFont="1" applyFill="1" applyBorder="1" applyAlignment="1">
      <alignment horizontal="right" vertical="center"/>
    </xf>
    <xf numFmtId="0" fontId="20" fillId="3" borderId="44" xfId="0" applyFont="1" applyFill="1" applyBorder="1" applyAlignment="1">
      <alignment horizontal="right" vertical="center"/>
    </xf>
    <xf numFmtId="0" fontId="20" fillId="3" borderId="33" xfId="0" applyFont="1" applyFill="1" applyBorder="1" applyAlignment="1">
      <alignment horizontal="center" vertical="center"/>
    </xf>
    <xf numFmtId="0" fontId="13" fillId="0" borderId="33" xfId="0" applyFont="1" applyFill="1" applyBorder="1" applyAlignment="1">
      <alignment vertical="center"/>
    </xf>
    <xf numFmtId="0" fontId="20" fillId="3" borderId="32" xfId="0" applyFont="1" applyFill="1" applyBorder="1" applyAlignment="1">
      <alignment horizontal="left" vertical="center"/>
    </xf>
    <xf numFmtId="0" fontId="21" fillId="0" borderId="33" xfId="0" applyFont="1" applyBorder="1" applyAlignment="1">
      <alignment vertical="center"/>
    </xf>
    <xf numFmtId="0" fontId="20" fillId="3" borderId="26" xfId="0" applyFont="1" applyFill="1" applyBorder="1" applyAlignment="1">
      <alignment horizontal="right" vertical="center"/>
    </xf>
    <xf numFmtId="0" fontId="20" fillId="3" borderId="40" xfId="0" applyFont="1" applyFill="1" applyBorder="1" applyAlignment="1">
      <alignment horizontal="right" vertical="center"/>
    </xf>
    <xf numFmtId="0" fontId="20" fillId="3" borderId="25" xfId="0" applyFont="1" applyFill="1" applyBorder="1" applyAlignment="1">
      <alignment horizontal="center" vertical="center"/>
    </xf>
    <xf numFmtId="0" fontId="13" fillId="0" borderId="25" xfId="0" applyFont="1" applyFill="1" applyBorder="1" applyAlignment="1">
      <alignment vertical="center"/>
    </xf>
    <xf numFmtId="0" fontId="20" fillId="3" borderId="37" xfId="0" applyFont="1" applyFill="1" applyBorder="1" applyAlignment="1">
      <alignment horizontal="right" vertical="center"/>
    </xf>
    <xf numFmtId="0" fontId="20" fillId="3" borderId="45" xfId="0" applyFont="1" applyFill="1" applyBorder="1" applyAlignment="1">
      <alignment horizontal="right" vertical="center"/>
    </xf>
    <xf numFmtId="0" fontId="13" fillId="0" borderId="38" xfId="0" applyFont="1" applyFill="1" applyBorder="1" applyAlignment="1">
      <alignment vertical="center"/>
    </xf>
    <xf numFmtId="0" fontId="20" fillId="3" borderId="37" xfId="0" applyFont="1" applyFill="1" applyBorder="1" applyAlignment="1">
      <alignment horizontal="left" vertical="center"/>
    </xf>
    <xf numFmtId="0" fontId="28" fillId="0" borderId="8" xfId="0" applyFont="1" applyBorder="1" applyAlignment="1">
      <alignment vertical="center"/>
    </xf>
    <xf numFmtId="0" fontId="13" fillId="0" borderId="17" xfId="0" applyFont="1" applyBorder="1" applyAlignment="1">
      <alignment vertical="center"/>
    </xf>
    <xf numFmtId="0" fontId="13" fillId="0" borderId="12" xfId="0" applyFont="1" applyBorder="1" applyAlignment="1">
      <alignment vertical="center"/>
    </xf>
    <xf numFmtId="0" fontId="20" fillId="0" borderId="0" xfId="0" applyFont="1" applyFill="1" applyBorder="1" applyAlignment="1">
      <alignment horizontal="center" vertical="center"/>
    </xf>
    <xf numFmtId="0" fontId="25" fillId="0" borderId="0" xfId="0" applyFont="1" applyFill="1" applyBorder="1" applyAlignment="1">
      <alignment vertical="center"/>
    </xf>
    <xf numFmtId="0" fontId="21" fillId="0" borderId="13" xfId="0" applyFont="1" applyFill="1" applyBorder="1" applyAlignment="1">
      <alignment vertical="center"/>
    </xf>
    <xf numFmtId="0" fontId="20" fillId="0" borderId="48" xfId="0" applyFont="1" applyBorder="1" applyAlignment="1">
      <alignment vertical="center"/>
    </xf>
    <xf numFmtId="0" fontId="20" fillId="0" borderId="8" xfId="0" applyFont="1" applyBorder="1" applyAlignment="1">
      <alignment vertical="center"/>
    </xf>
    <xf numFmtId="0" fontId="13" fillId="0" borderId="32" xfId="0" applyFont="1" applyBorder="1" applyAlignment="1">
      <alignment horizontal="left" vertical="center"/>
    </xf>
    <xf numFmtId="0" fontId="14" fillId="0" borderId="33" xfId="0" applyFont="1" applyFill="1" applyBorder="1" applyAlignment="1">
      <alignment vertical="center"/>
    </xf>
    <xf numFmtId="0" fontId="14" fillId="0" borderId="33" xfId="0" applyFont="1" applyBorder="1" applyAlignment="1">
      <alignment horizontal="right" vertical="center"/>
    </xf>
    <xf numFmtId="179" fontId="14" fillId="0" borderId="33" xfId="0" applyNumberFormat="1" applyFont="1" applyFill="1" applyBorder="1" applyAlignment="1">
      <alignment horizontal="centerContinuous" vertical="center"/>
    </xf>
    <xf numFmtId="0" fontId="13" fillId="0" borderId="33" xfId="0" applyFont="1" applyBorder="1" applyAlignment="1">
      <alignment horizontal="centerContinuous" vertical="center"/>
    </xf>
    <xf numFmtId="0" fontId="14" fillId="0" borderId="0" xfId="0" applyFont="1" applyAlignment="1">
      <alignment vertical="center"/>
    </xf>
    <xf numFmtId="0" fontId="14" fillId="0" borderId="25" xfId="0" applyFont="1" applyBorder="1" applyAlignment="1">
      <alignment horizontal="right" vertical="center"/>
    </xf>
    <xf numFmtId="179" fontId="20" fillId="3" borderId="25" xfId="0" applyNumberFormat="1" applyFont="1" applyFill="1" applyBorder="1" applyAlignment="1">
      <alignment horizontal="centerContinuous" vertical="center"/>
    </xf>
    <xf numFmtId="0" fontId="13" fillId="3" borderId="25" xfId="0" applyFont="1" applyFill="1" applyBorder="1" applyAlignment="1">
      <alignment horizontal="centerContinuous" vertical="center"/>
    </xf>
    <xf numFmtId="0" fontId="13" fillId="0" borderId="37" xfId="0" applyFont="1" applyBorder="1" applyAlignment="1">
      <alignment horizontal="left" vertical="center"/>
    </xf>
    <xf numFmtId="0" fontId="20" fillId="3" borderId="38" xfId="0" applyFont="1" applyFill="1" applyBorder="1" applyAlignment="1">
      <alignment horizontal="left" vertical="center"/>
    </xf>
    <xf numFmtId="0" fontId="14" fillId="0" borderId="38" xfId="0" applyFont="1" applyBorder="1" applyAlignment="1">
      <alignment horizontal="right" vertical="center"/>
    </xf>
    <xf numFmtId="179" fontId="20" fillId="3" borderId="38" xfId="0" applyNumberFormat="1" applyFont="1" applyFill="1" applyBorder="1" applyAlignment="1">
      <alignment horizontal="centerContinuous" vertical="center"/>
    </xf>
    <xf numFmtId="0" fontId="13" fillId="3" borderId="38" xfId="0" applyFont="1" applyFill="1" applyBorder="1" applyAlignment="1">
      <alignment horizontal="centerContinuous" vertical="center"/>
    </xf>
    <xf numFmtId="0" fontId="14" fillId="0" borderId="14" xfId="0" applyFont="1" applyBorder="1" applyAlignment="1">
      <alignment vertical="center"/>
    </xf>
    <xf numFmtId="0" fontId="20" fillId="0" borderId="0" xfId="0" applyFont="1" applyBorder="1" applyAlignment="1">
      <alignment vertical="center"/>
    </xf>
    <xf numFmtId="0" fontId="14" fillId="0" borderId="18" xfId="0" applyFont="1" applyFill="1" applyBorder="1" applyAlignment="1">
      <alignment vertical="center"/>
    </xf>
    <xf numFmtId="0" fontId="14" fillId="0" borderId="18" xfId="0" applyFont="1" applyBorder="1" applyAlignment="1">
      <alignment vertical="center"/>
    </xf>
    <xf numFmtId="0" fontId="14" fillId="0" borderId="18" xfId="0" applyFont="1" applyFill="1" applyBorder="1" applyAlignment="1">
      <alignment horizontal="left" vertical="center"/>
    </xf>
    <xf numFmtId="0" fontId="13" fillId="0" borderId="18" xfId="0" applyFont="1" applyBorder="1" applyAlignment="1">
      <alignment horizontal="centerContinuous" vertical="center"/>
    </xf>
    <xf numFmtId="0" fontId="20" fillId="3" borderId="1" xfId="0" applyFont="1" applyFill="1" applyBorder="1" applyAlignment="1">
      <alignment horizontal="left" vertical="center"/>
    </xf>
    <xf numFmtId="184" fontId="14" fillId="0" borderId="8" xfId="0" applyNumberFormat="1" applyFont="1" applyFill="1" applyBorder="1" applyAlignment="1">
      <alignment horizontal="right" vertical="center"/>
    </xf>
    <xf numFmtId="184" fontId="20" fillId="3" borderId="1" xfId="0" applyNumberFormat="1" applyFont="1" applyFill="1" applyBorder="1" applyAlignment="1">
      <alignment horizontal="right" vertical="center"/>
    </xf>
    <xf numFmtId="0" fontId="14" fillId="3" borderId="1" xfId="0" applyFont="1" applyFill="1" applyBorder="1" applyAlignment="1">
      <alignment vertical="center"/>
    </xf>
    <xf numFmtId="0" fontId="13" fillId="3" borderId="1" xfId="0" applyFont="1" applyFill="1" applyBorder="1" applyAlignment="1">
      <alignment vertical="center"/>
    </xf>
    <xf numFmtId="0" fontId="21" fillId="3" borderId="1" xfId="0" applyFont="1" applyFill="1" applyBorder="1" applyAlignment="1">
      <alignment vertical="center"/>
    </xf>
    <xf numFmtId="0" fontId="31" fillId="0" borderId="1" xfId="0" applyFont="1" applyBorder="1" applyAlignment="1">
      <alignment vertical="center"/>
    </xf>
    <xf numFmtId="0" fontId="32" fillId="0" borderId="1" xfId="0" applyFont="1" applyBorder="1" applyAlignment="1">
      <alignment vertical="center"/>
    </xf>
    <xf numFmtId="0" fontId="20" fillId="5" borderId="1" xfId="0" applyFont="1" applyFill="1" applyBorder="1" applyAlignment="1">
      <alignment horizontal="center" vertical="center"/>
    </xf>
    <xf numFmtId="0" fontId="33" fillId="0" borderId="1" xfId="0" applyFont="1" applyBorder="1" applyAlignment="1">
      <alignment vertical="center"/>
    </xf>
    <xf numFmtId="0" fontId="20" fillId="0" borderId="82" xfId="0" applyFont="1" applyBorder="1" applyAlignment="1">
      <alignment vertical="center"/>
    </xf>
    <xf numFmtId="0" fontId="32" fillId="0" borderId="83" xfId="0" applyFont="1" applyBorder="1" applyAlignment="1">
      <alignment vertical="center"/>
    </xf>
    <xf numFmtId="0" fontId="20" fillId="0" borderId="83" xfId="0" applyFont="1" applyFill="1" applyBorder="1" applyAlignment="1">
      <alignment horizontal="center" vertical="center"/>
    </xf>
    <xf numFmtId="0" fontId="13" fillId="0" borderId="83" xfId="0" applyFont="1" applyFill="1" applyBorder="1" applyAlignment="1">
      <alignment vertical="center"/>
    </xf>
    <xf numFmtId="0" fontId="14" fillId="0" borderId="83" xfId="0" applyFont="1" applyBorder="1" applyAlignment="1">
      <alignment vertical="center"/>
    </xf>
    <xf numFmtId="0" fontId="33" fillId="0" borderId="83" xfId="0" applyFont="1" applyBorder="1" applyAlignment="1">
      <alignment vertical="center"/>
    </xf>
    <xf numFmtId="184" fontId="20" fillId="0" borderId="8" xfId="0" applyNumberFormat="1" applyFont="1" applyFill="1" applyBorder="1" applyAlignment="1">
      <alignment horizontal="right" vertical="center"/>
    </xf>
    <xf numFmtId="0" fontId="34" fillId="0" borderId="8" xfId="0" applyFont="1" applyBorder="1" applyAlignment="1">
      <alignment vertical="center"/>
    </xf>
    <xf numFmtId="0" fontId="34" fillId="0" borderId="13" xfId="0" applyFont="1" applyBorder="1" applyAlignment="1">
      <alignment vertical="center"/>
    </xf>
    <xf numFmtId="0" fontId="13" fillId="0" borderId="14" xfId="0" applyFont="1" applyBorder="1" applyAlignment="1">
      <alignment horizontal="right" vertical="center"/>
    </xf>
    <xf numFmtId="0" fontId="13" fillId="0" borderId="14" xfId="0" applyFont="1" applyBorder="1" applyAlignment="1">
      <alignment horizontal="center" vertical="center"/>
    </xf>
    <xf numFmtId="0" fontId="14" fillId="0" borderId="14" xfId="0" applyFont="1" applyBorder="1" applyAlignment="1">
      <alignment horizontal="center" vertical="center"/>
    </xf>
    <xf numFmtId="0" fontId="21" fillId="0" borderId="17" xfId="0" applyFont="1" applyBorder="1" applyAlignment="1">
      <alignment vertical="center"/>
    </xf>
    <xf numFmtId="0" fontId="20" fillId="3" borderId="32" xfId="0" applyFont="1" applyFill="1" applyBorder="1" applyAlignment="1">
      <alignment horizontal="center" vertical="center"/>
    </xf>
    <xf numFmtId="185" fontId="14" fillId="0" borderId="32" xfId="0" applyNumberFormat="1" applyFont="1" applyBorder="1" applyAlignment="1">
      <alignment vertical="center"/>
    </xf>
    <xf numFmtId="0" fontId="21" fillId="0" borderId="32" xfId="0" applyFont="1" applyBorder="1" applyAlignment="1">
      <alignment vertical="center"/>
    </xf>
    <xf numFmtId="0" fontId="20" fillId="3" borderId="26" xfId="0" applyFont="1" applyFill="1" applyBorder="1" applyAlignment="1">
      <alignment horizontal="center" vertical="center"/>
    </xf>
    <xf numFmtId="185" fontId="14" fillId="0" borderId="26" xfId="0" applyNumberFormat="1" applyFont="1" applyBorder="1" applyAlignment="1">
      <alignment vertical="center"/>
    </xf>
    <xf numFmtId="185" fontId="20" fillId="3" borderId="26" xfId="0" applyNumberFormat="1" applyFont="1" applyFill="1" applyBorder="1" applyAlignment="1">
      <alignment horizontal="right" vertical="center"/>
    </xf>
    <xf numFmtId="185" fontId="13" fillId="0" borderId="26" xfId="0" applyNumberFormat="1" applyFont="1" applyBorder="1" applyAlignment="1">
      <alignment vertical="center"/>
    </xf>
    <xf numFmtId="185" fontId="14" fillId="0" borderId="37" xfId="0" applyNumberFormat="1" applyFont="1" applyBorder="1" applyAlignment="1">
      <alignment vertical="center"/>
    </xf>
    <xf numFmtId="185" fontId="13" fillId="0" borderId="37" xfId="0" applyNumberFormat="1" applyFont="1" applyBorder="1" applyAlignment="1">
      <alignment vertical="center"/>
    </xf>
    <xf numFmtId="0" fontId="21" fillId="0" borderId="37" xfId="0" applyFont="1" applyBorder="1" applyAlignment="1">
      <alignment vertical="center"/>
    </xf>
    <xf numFmtId="0" fontId="22" fillId="2" borderId="8" xfId="0" applyFont="1" applyFill="1" applyBorder="1" applyAlignment="1">
      <alignment horizontal="center" vertical="center"/>
    </xf>
    <xf numFmtId="0" fontId="13" fillId="0" borderId="50" xfId="0" applyFont="1" applyBorder="1" applyAlignment="1">
      <alignment vertical="center"/>
    </xf>
    <xf numFmtId="0" fontId="29" fillId="0" borderId="33" xfId="0" applyFont="1" applyBorder="1" applyAlignment="1">
      <alignment vertical="center"/>
    </xf>
    <xf numFmtId="0" fontId="14" fillId="0" borderId="33" xfId="0" applyFont="1" applyFill="1" applyBorder="1" applyAlignment="1">
      <alignment horizontal="center" vertical="center"/>
    </xf>
    <xf numFmtId="0" fontId="36" fillId="0" borderId="84" xfId="0" applyFont="1" applyBorder="1" applyAlignment="1">
      <alignment horizontal="right" vertical="center"/>
    </xf>
    <xf numFmtId="0" fontId="36" fillId="0" borderId="33" xfId="0" applyFont="1" applyBorder="1" applyAlignment="1">
      <alignment horizontal="right" vertical="center"/>
    </xf>
    <xf numFmtId="0" fontId="13" fillId="0" borderId="51" xfId="0" applyFont="1" applyBorder="1" applyAlignment="1">
      <alignment vertical="center"/>
    </xf>
    <xf numFmtId="0" fontId="13" fillId="0" borderId="25" xfId="0" applyFont="1" applyFill="1" applyBorder="1" applyAlignment="1">
      <alignment horizontal="center" vertical="center"/>
    </xf>
    <xf numFmtId="0" fontId="13" fillId="0" borderId="52" xfId="0" applyFont="1" applyBorder="1" applyAlignment="1">
      <alignment vertical="center"/>
    </xf>
    <xf numFmtId="0" fontId="14" fillId="0" borderId="25" xfId="0" applyFont="1" applyFill="1" applyBorder="1" applyAlignment="1">
      <alignment horizontal="center" vertical="center"/>
    </xf>
    <xf numFmtId="0" fontId="15" fillId="0" borderId="51" xfId="0" applyFont="1" applyBorder="1" applyAlignment="1">
      <alignment vertical="center"/>
    </xf>
    <xf numFmtId="0" fontId="13" fillId="0" borderId="53" xfId="0" applyFont="1" applyBorder="1" applyAlignment="1">
      <alignment vertical="center"/>
    </xf>
    <xf numFmtId="0" fontId="37" fillId="0" borderId="38" xfId="0" applyFont="1" applyBorder="1" applyAlignment="1">
      <alignment vertical="center"/>
    </xf>
    <xf numFmtId="0" fontId="20" fillId="0" borderId="38" xfId="0" applyFont="1" applyBorder="1" applyAlignment="1">
      <alignment vertical="center"/>
    </xf>
    <xf numFmtId="0" fontId="20" fillId="3" borderId="77" xfId="0" applyFont="1" applyFill="1" applyBorder="1" applyAlignment="1">
      <alignment horizontal="center" vertical="center"/>
    </xf>
    <xf numFmtId="0" fontId="13" fillId="0" borderId="54" xfId="0" applyFont="1" applyBorder="1" applyAlignment="1">
      <alignment vertical="center"/>
    </xf>
    <xf numFmtId="0" fontId="13" fillId="0" borderId="13" xfId="0" applyFont="1" applyFill="1" applyBorder="1" applyAlignment="1">
      <alignment vertical="center"/>
    </xf>
    <xf numFmtId="0" fontId="13" fillId="0" borderId="50" xfId="0" applyFont="1" applyBorder="1" applyAlignment="1">
      <alignment horizontal="right" vertical="center"/>
    </xf>
    <xf numFmtId="179" fontId="13" fillId="3" borderId="33" xfId="0" applyNumberFormat="1" applyFont="1" applyFill="1" applyBorder="1" applyAlignment="1">
      <alignment horizontal="center" vertical="center"/>
    </xf>
    <xf numFmtId="0" fontId="20" fillId="3" borderId="32" xfId="0" applyFont="1" applyFill="1" applyBorder="1" applyAlignment="1">
      <alignment vertical="center"/>
    </xf>
    <xf numFmtId="185" fontId="20" fillId="3" borderId="50" xfId="0" applyNumberFormat="1" applyFont="1" applyFill="1" applyBorder="1" applyAlignment="1">
      <alignment vertical="center"/>
    </xf>
    <xf numFmtId="0" fontId="13" fillId="0" borderId="51" xfId="0" applyFont="1" applyBorder="1" applyAlignment="1">
      <alignment horizontal="right" vertical="center"/>
    </xf>
    <xf numFmtId="179" fontId="13" fillId="3" borderId="25" xfId="0" applyNumberFormat="1" applyFont="1" applyFill="1" applyBorder="1" applyAlignment="1">
      <alignment horizontal="center" vertical="center"/>
    </xf>
    <xf numFmtId="0" fontId="20" fillId="3" borderId="26" xfId="0" applyFont="1" applyFill="1" applyBorder="1" applyAlignment="1">
      <alignment vertical="center"/>
    </xf>
    <xf numFmtId="185" fontId="20" fillId="3" borderId="51" xfId="0" applyNumberFormat="1" applyFont="1" applyFill="1" applyBorder="1" applyAlignment="1">
      <alignment vertical="center"/>
    </xf>
    <xf numFmtId="185" fontId="20" fillId="0" borderId="13" xfId="0" applyNumberFormat="1" applyFont="1" applyFill="1" applyBorder="1" applyAlignment="1">
      <alignment vertical="center"/>
    </xf>
    <xf numFmtId="0" fontId="13" fillId="0" borderId="55" xfId="0" applyFont="1" applyBorder="1" applyAlignment="1">
      <alignment horizontal="right" vertical="center"/>
    </xf>
    <xf numFmtId="179" fontId="13" fillId="3" borderId="28" xfId="0" applyNumberFormat="1" applyFont="1" applyFill="1" applyBorder="1" applyAlignment="1">
      <alignment horizontal="center" vertical="center"/>
    </xf>
    <xf numFmtId="0" fontId="20" fillId="3" borderId="27" xfId="0" applyFont="1" applyFill="1" applyBorder="1" applyAlignment="1">
      <alignment vertical="center"/>
    </xf>
    <xf numFmtId="185" fontId="20" fillId="3" borderId="55" xfId="0" applyNumberFormat="1" applyFont="1" applyFill="1" applyBorder="1" applyAlignment="1">
      <alignment vertical="center"/>
    </xf>
    <xf numFmtId="185" fontId="20" fillId="3" borderId="27" xfId="0" applyNumberFormat="1" applyFont="1" applyFill="1" applyBorder="1" applyAlignment="1">
      <alignment vertical="center"/>
    </xf>
    <xf numFmtId="0" fontId="13" fillId="0" borderId="19" xfId="0" applyFont="1" applyBorder="1" applyAlignment="1">
      <alignment vertical="center"/>
    </xf>
    <xf numFmtId="0" fontId="13" fillId="0" borderId="18" xfId="0" applyFont="1" applyFill="1" applyBorder="1" applyAlignment="1">
      <alignment horizontal="center" vertical="center"/>
    </xf>
    <xf numFmtId="0" fontId="13" fillId="4" borderId="18" xfId="0" applyFont="1" applyFill="1" applyBorder="1" applyAlignment="1">
      <alignment vertical="center"/>
    </xf>
    <xf numFmtId="0" fontId="13" fillId="0" borderId="0" xfId="0" applyFont="1" applyFill="1" applyBorder="1" applyAlignment="1">
      <alignment vertical="center"/>
    </xf>
    <xf numFmtId="0" fontId="13" fillId="0" borderId="85" xfId="0" applyFont="1" applyBorder="1" applyAlignment="1">
      <alignment vertical="center"/>
    </xf>
    <xf numFmtId="0" fontId="13" fillId="0" borderId="85" xfId="0" applyFont="1" applyFill="1" applyBorder="1" applyAlignment="1">
      <alignment horizontal="center" vertical="center"/>
    </xf>
    <xf numFmtId="0" fontId="13" fillId="4" borderId="85" xfId="0" applyFont="1" applyFill="1" applyBorder="1" applyAlignment="1">
      <alignment vertical="center"/>
    </xf>
    <xf numFmtId="0" fontId="22" fillId="2" borderId="14" xfId="0" applyFont="1" applyFill="1" applyBorder="1" applyAlignment="1">
      <alignment horizontal="left" vertical="center"/>
    </xf>
    <xf numFmtId="0" fontId="13" fillId="0" borderId="18" xfId="0" applyFont="1" applyBorder="1" applyAlignment="1">
      <alignment horizontal="right" vertical="center"/>
    </xf>
    <xf numFmtId="0" fontId="13" fillId="3" borderId="18" xfId="0" applyFont="1" applyFill="1" applyBorder="1" applyAlignment="1">
      <alignment vertical="center"/>
    </xf>
    <xf numFmtId="185" fontId="13" fillId="3" borderId="8" xfId="0" applyNumberFormat="1" applyFont="1" applyFill="1" applyBorder="1" applyAlignment="1">
      <alignment vertical="center"/>
    </xf>
    <xf numFmtId="0" fontId="13" fillId="0" borderId="8" xfId="0" applyFont="1" applyFill="1" applyBorder="1" applyAlignment="1">
      <alignment horizontal="center" vertical="center"/>
    </xf>
    <xf numFmtId="0" fontId="13" fillId="4" borderId="8" xfId="0" applyFont="1" applyFill="1" applyBorder="1" applyAlignment="1">
      <alignment vertical="center"/>
    </xf>
    <xf numFmtId="184" fontId="13" fillId="3" borderId="33" xfId="0" applyNumberFormat="1" applyFont="1" applyFill="1" applyBorder="1" applyAlignment="1">
      <alignment horizontal="right" vertical="center"/>
    </xf>
    <xf numFmtId="0" fontId="13" fillId="0" borderId="33" xfId="0" applyFont="1" applyFill="1" applyBorder="1" applyAlignment="1">
      <alignment horizontal="center" vertical="center"/>
    </xf>
    <xf numFmtId="0" fontId="13" fillId="4" borderId="33" xfId="0" applyFont="1" applyFill="1" applyBorder="1" applyAlignment="1">
      <alignment vertical="center"/>
    </xf>
    <xf numFmtId="184" fontId="13" fillId="3" borderId="25" xfId="0" applyNumberFormat="1" applyFont="1" applyFill="1" applyBorder="1" applyAlignment="1">
      <alignment horizontal="right" vertical="center"/>
    </xf>
    <xf numFmtId="0" fontId="13" fillId="4" borderId="25" xfId="0" applyFont="1" applyFill="1" applyBorder="1" applyAlignment="1">
      <alignment vertical="center"/>
    </xf>
    <xf numFmtId="0" fontId="13" fillId="0" borderId="25" xfId="0" applyFont="1" applyFill="1" applyBorder="1" applyAlignment="1">
      <alignment horizontal="right" vertical="center"/>
    </xf>
    <xf numFmtId="0" fontId="13" fillId="3" borderId="25" xfId="0" applyFont="1" applyFill="1" applyBorder="1" applyAlignment="1">
      <alignment horizontal="center" vertical="center"/>
    </xf>
    <xf numFmtId="0" fontId="13" fillId="0" borderId="28" xfId="0" applyFont="1" applyBorder="1" applyAlignment="1">
      <alignment horizontal="right" vertical="center"/>
    </xf>
    <xf numFmtId="0" fontId="13" fillId="3" borderId="28" xfId="0" applyFont="1" applyFill="1" applyBorder="1" applyAlignment="1">
      <alignment horizontal="center" vertical="center"/>
    </xf>
    <xf numFmtId="0" fontId="13" fillId="4" borderId="28" xfId="0" applyFont="1" applyFill="1" applyBorder="1" applyAlignment="1">
      <alignment vertical="center"/>
    </xf>
    <xf numFmtId="0" fontId="13" fillId="0" borderId="33" xfId="0" applyFont="1" applyFill="1" applyBorder="1" applyAlignment="1">
      <alignment horizontal="left" vertical="center"/>
    </xf>
    <xf numFmtId="0" fontId="20" fillId="3" borderId="28" xfId="0" applyFont="1" applyFill="1" applyBorder="1" applyAlignment="1">
      <alignment horizontal="center" vertical="center"/>
    </xf>
    <xf numFmtId="0" fontId="13" fillId="0" borderId="28" xfId="0" applyFont="1" applyFill="1" applyBorder="1" applyAlignment="1">
      <alignment vertical="center"/>
    </xf>
    <xf numFmtId="0" fontId="13" fillId="0" borderId="28" xfId="0" applyFont="1" applyFill="1" applyBorder="1" applyAlignment="1">
      <alignment horizontal="left" vertical="center"/>
    </xf>
    <xf numFmtId="0" fontId="13" fillId="0" borderId="28" xfId="0" applyFont="1" applyFill="1" applyBorder="1" applyAlignment="1">
      <alignment horizontal="right" vertical="center"/>
    </xf>
    <xf numFmtId="0" fontId="13" fillId="3" borderId="28" xfId="0" applyFont="1" applyFill="1" applyBorder="1" applyAlignment="1">
      <alignment horizontal="left" vertical="center"/>
    </xf>
    <xf numFmtId="0" fontId="13" fillId="0" borderId="33" xfId="0" applyFont="1" applyBorder="1" applyAlignment="1">
      <alignment horizontal="left" vertical="center"/>
    </xf>
    <xf numFmtId="0" fontId="13" fillId="0" borderId="28" xfId="0" applyFont="1" applyFill="1" applyBorder="1" applyAlignment="1">
      <alignment horizontal="center" vertical="center"/>
    </xf>
    <xf numFmtId="0" fontId="8" fillId="0" borderId="15" xfId="0" applyFont="1" applyBorder="1" applyAlignment="1">
      <alignment vertical="center"/>
    </xf>
    <xf numFmtId="0" fontId="10" fillId="0" borderId="0" xfId="0" applyFont="1" applyBorder="1" applyAlignment="1">
      <alignment vertical="center"/>
    </xf>
    <xf numFmtId="49" fontId="10" fillId="0" borderId="0" xfId="0" applyNumberFormat="1" applyFont="1" applyBorder="1" applyAlignment="1">
      <alignment vertical="center"/>
    </xf>
    <xf numFmtId="0" fontId="15" fillId="0" borderId="0" xfId="0" applyFont="1" applyAlignment="1">
      <alignment vertical="center"/>
    </xf>
    <xf numFmtId="0" fontId="10" fillId="0" borderId="8" xfId="0" applyFont="1" applyBorder="1" applyAlignment="1">
      <alignment vertical="center"/>
    </xf>
    <xf numFmtId="0" fontId="23" fillId="0" borderId="0" xfId="0" applyFont="1" applyAlignment="1">
      <alignment horizontal="right" vertical="center"/>
    </xf>
    <xf numFmtId="0" fontId="13" fillId="0" borderId="10" xfId="0" applyFont="1" applyBorder="1" applyAlignment="1">
      <alignment vertical="center"/>
    </xf>
    <xf numFmtId="0" fontId="11" fillId="0" borderId="0" xfId="0" applyFont="1" applyAlignment="1">
      <alignment vertical="center"/>
    </xf>
    <xf numFmtId="0" fontId="15" fillId="0" borderId="12" xfId="0" applyFont="1" applyBorder="1" applyAlignment="1">
      <alignment vertical="center"/>
    </xf>
    <xf numFmtId="0" fontId="23" fillId="0" borderId="17" xfId="0" applyFont="1" applyBorder="1" applyAlignment="1">
      <alignment vertical="center"/>
    </xf>
    <xf numFmtId="0" fontId="10" fillId="0" borderId="18" xfId="0" applyFont="1" applyBorder="1" applyAlignment="1">
      <alignment vertical="center"/>
    </xf>
    <xf numFmtId="0" fontId="20" fillId="3" borderId="35" xfId="0" applyFont="1" applyFill="1" applyBorder="1" applyAlignment="1">
      <alignment horizontal="center" vertical="center"/>
    </xf>
    <xf numFmtId="0" fontId="23" fillId="0" borderId="35" xfId="0" applyFont="1" applyBorder="1" applyAlignment="1">
      <alignment vertical="center"/>
    </xf>
    <xf numFmtId="49" fontId="38" fillId="3" borderId="17" xfId="0" applyNumberFormat="1" applyFont="1" applyFill="1" applyBorder="1" applyAlignment="1">
      <alignment vertical="center"/>
    </xf>
    <xf numFmtId="49" fontId="38" fillId="3" borderId="19" xfId="0" applyNumberFormat="1" applyFont="1" applyFill="1" applyBorder="1" applyAlignment="1">
      <alignment vertical="center"/>
    </xf>
    <xf numFmtId="49" fontId="13" fillId="0" borderId="35" xfId="0" applyNumberFormat="1" applyFont="1" applyBorder="1" applyAlignment="1">
      <alignment horizontal="center" vertical="center"/>
    </xf>
    <xf numFmtId="0" fontId="15" fillId="0" borderId="17" xfId="0" applyFont="1" applyBorder="1" applyAlignment="1">
      <alignment vertical="center"/>
    </xf>
    <xf numFmtId="0" fontId="15" fillId="0" borderId="35" xfId="0" applyFont="1" applyBorder="1" applyAlignment="1">
      <alignment vertical="center"/>
    </xf>
    <xf numFmtId="0" fontId="20" fillId="0" borderId="0" xfId="0" applyFont="1" applyAlignment="1">
      <alignment vertical="center"/>
    </xf>
    <xf numFmtId="0" fontId="15" fillId="0" borderId="9" xfId="0" applyFont="1" applyBorder="1" applyAlignment="1">
      <alignment vertical="center"/>
    </xf>
    <xf numFmtId="0" fontId="21" fillId="0" borderId="10" xfId="0" applyFont="1" applyBorder="1" applyAlignment="1">
      <alignment vertical="center"/>
    </xf>
    <xf numFmtId="0" fontId="13" fillId="0" borderId="58" xfId="0" applyFont="1" applyBorder="1" applyAlignment="1">
      <alignment horizontal="center" vertical="center"/>
    </xf>
    <xf numFmtId="0" fontId="13" fillId="0" borderId="60" xfId="0" applyFont="1" applyBorder="1" applyAlignment="1">
      <alignment horizontal="center" vertical="center"/>
    </xf>
    <xf numFmtId="0" fontId="13" fillId="0" borderId="59" xfId="0" applyFont="1" applyBorder="1" applyAlignment="1">
      <alignment horizontal="center" vertical="center"/>
    </xf>
    <xf numFmtId="0" fontId="15" fillId="0" borderId="0" xfId="0" applyFont="1" applyAlignment="1">
      <alignment horizontal="right" vertical="center"/>
    </xf>
    <xf numFmtId="0" fontId="21" fillId="0" borderId="60" xfId="0" applyFont="1" applyBorder="1" applyAlignment="1">
      <alignment horizontal="center" vertical="center"/>
    </xf>
    <xf numFmtId="0" fontId="13" fillId="0" borderId="35" xfId="0" applyFont="1" applyBorder="1" applyAlignment="1">
      <alignment horizontal="center" vertical="center"/>
    </xf>
    <xf numFmtId="0" fontId="14" fillId="0" borderId="59" xfId="0" applyFont="1" applyBorder="1" applyAlignment="1">
      <alignment horizontal="center" vertical="center"/>
    </xf>
    <xf numFmtId="0" fontId="14" fillId="0" borderId="60" xfId="0" applyFont="1" applyBorder="1" applyAlignment="1">
      <alignment horizontal="center" vertical="center"/>
    </xf>
    <xf numFmtId="0" fontId="14" fillId="0" borderId="58" xfId="0" applyFont="1" applyBorder="1" applyAlignment="1">
      <alignment horizontal="center" vertical="center"/>
    </xf>
    <xf numFmtId="0" fontId="15" fillId="0" borderId="9" xfId="0" applyFont="1" applyBorder="1" applyAlignment="1">
      <alignment horizontal="left" vertical="center"/>
    </xf>
    <xf numFmtId="0" fontId="15" fillId="0" borderId="10" xfId="0" applyFont="1" applyBorder="1" applyAlignment="1">
      <alignment horizontal="left" vertical="center"/>
    </xf>
    <xf numFmtId="0" fontId="8" fillId="0" borderId="0" xfId="0" applyFont="1" applyAlignment="1">
      <alignment horizontal="center"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11" fillId="0" borderId="0" xfId="0" applyFont="1" applyAlignment="1">
      <alignment horizontal="centerContinuous" vertical="center"/>
    </xf>
    <xf numFmtId="0" fontId="7" fillId="0" borderId="0" xfId="0" applyFont="1" applyAlignment="1">
      <alignment horizontal="center" vertical="center"/>
    </xf>
    <xf numFmtId="0" fontId="6" fillId="0" borderId="0" xfId="0" applyFont="1" applyAlignment="1">
      <alignment vertical="center"/>
    </xf>
    <xf numFmtId="0" fontId="7" fillId="0" borderId="0" xfId="0" applyFont="1" applyBorder="1" applyAlignment="1">
      <alignment vertical="center"/>
    </xf>
    <xf numFmtId="184" fontId="11" fillId="0" borderId="0" xfId="0" applyNumberFormat="1" applyFont="1" applyBorder="1" applyAlignment="1">
      <alignment horizontal="centerContinuous" vertical="center"/>
    </xf>
    <xf numFmtId="0" fontId="11" fillId="0" borderId="0" xfId="0" applyFont="1" applyBorder="1" applyAlignment="1">
      <alignment horizontal="centerContinuous" vertical="center"/>
    </xf>
    <xf numFmtId="184" fontId="7" fillId="0" borderId="0" xfId="0" applyNumberFormat="1" applyFont="1" applyBorder="1" applyAlignment="1">
      <alignment horizontal="centerContinuous" vertical="center"/>
    </xf>
    <xf numFmtId="0" fontId="7" fillId="0" borderId="0" xfId="0" applyFont="1" applyBorder="1" applyAlignment="1">
      <alignment horizontal="centerContinuous" vertical="center"/>
    </xf>
    <xf numFmtId="0" fontId="11" fillId="0" borderId="0" xfId="0" applyFont="1" applyBorder="1" applyAlignment="1">
      <alignment vertical="center"/>
    </xf>
    <xf numFmtId="49" fontId="13" fillId="3" borderId="26" xfId="0" applyNumberFormat="1" applyFont="1" applyFill="1" applyBorder="1" applyAlignment="1">
      <alignment horizontal="left" vertical="center"/>
    </xf>
    <xf numFmtId="49" fontId="13" fillId="3" borderId="25" xfId="0" applyNumberFormat="1" applyFont="1" applyFill="1" applyBorder="1" applyAlignment="1">
      <alignment horizontal="left" vertical="center"/>
    </xf>
    <xf numFmtId="49" fontId="13" fillId="3" borderId="31" xfId="0" applyNumberFormat="1" applyFont="1" applyFill="1" applyBorder="1" applyAlignment="1">
      <alignment horizontal="left" vertical="center"/>
    </xf>
    <xf numFmtId="0" fontId="7" fillId="0" borderId="0" xfId="0" applyNumberFormat="1" applyFont="1" applyBorder="1"/>
    <xf numFmtId="185" fontId="7" fillId="0" borderId="0" xfId="0" applyNumberFormat="1" applyFont="1" applyBorder="1"/>
    <xf numFmtId="49" fontId="7" fillId="0" borderId="0" xfId="0" applyNumberFormat="1" applyFont="1" applyBorder="1"/>
    <xf numFmtId="0" fontId="17" fillId="0" borderId="4" xfId="0" applyFont="1" applyBorder="1" applyAlignment="1" applyProtection="1">
      <alignment horizontal="center"/>
      <protection locked="0"/>
    </xf>
    <xf numFmtId="0" fontId="17" fillId="0" borderId="0" xfId="0" applyFont="1" applyBorder="1" applyAlignment="1" applyProtection="1">
      <alignment horizontal="center"/>
      <protection locked="0"/>
    </xf>
    <xf numFmtId="0" fontId="17" fillId="0" borderId="20" xfId="0" applyFont="1" applyBorder="1" applyAlignment="1" applyProtection="1">
      <alignment horizontal="center"/>
      <protection locked="0"/>
    </xf>
    <xf numFmtId="177" fontId="11" fillId="0" borderId="0" xfId="0" applyNumberFormat="1" applyFont="1" applyAlignment="1">
      <alignment horizontal="center"/>
    </xf>
    <xf numFmtId="0" fontId="7" fillId="0" borderId="0" xfId="0" applyFont="1" applyAlignment="1">
      <alignment horizontal="center"/>
    </xf>
    <xf numFmtId="182" fontId="11" fillId="0" borderId="0" xfId="0" applyNumberFormat="1" applyFont="1" applyAlignment="1">
      <alignment horizontal="center" vertical="center"/>
    </xf>
    <xf numFmtId="184" fontId="7" fillId="0" borderId="0" xfId="0" applyNumberFormat="1" applyFont="1" applyAlignment="1">
      <alignment horizontal="center"/>
    </xf>
    <xf numFmtId="49" fontId="7" fillId="0" borderId="0" xfId="0" applyNumberFormat="1" applyFont="1" applyAlignment="1">
      <alignment horizontal="right"/>
    </xf>
    <xf numFmtId="0" fontId="7" fillId="0" borderId="0" xfId="0" applyFont="1" applyAlignment="1">
      <alignment horizontal="left"/>
    </xf>
    <xf numFmtId="187" fontId="7" fillId="0" borderId="0" xfId="0" applyNumberFormat="1" applyFont="1" applyAlignment="1">
      <alignment horizontal="center"/>
    </xf>
    <xf numFmtId="49" fontId="7" fillId="0" borderId="0" xfId="0" applyNumberFormat="1" applyFont="1" applyAlignment="1">
      <alignment horizontal="center"/>
    </xf>
    <xf numFmtId="49" fontId="13" fillId="3" borderId="27" xfId="0" applyNumberFormat="1" applyFont="1" applyFill="1" applyBorder="1" applyAlignment="1">
      <alignment horizontal="left" vertical="center"/>
    </xf>
    <xf numFmtId="49" fontId="13" fillId="3" borderId="28" xfId="0" applyNumberFormat="1" applyFont="1" applyFill="1" applyBorder="1" applyAlignment="1">
      <alignment horizontal="left" vertical="center"/>
    </xf>
    <xf numFmtId="49" fontId="13" fillId="3" borderId="57" xfId="0" applyNumberFormat="1" applyFont="1" applyFill="1" applyBorder="1" applyAlignment="1">
      <alignment horizontal="left" vertical="center"/>
    </xf>
    <xf numFmtId="49" fontId="13" fillId="3" borderId="32" xfId="0" applyNumberFormat="1" applyFont="1" applyFill="1" applyBorder="1" applyAlignment="1">
      <alignment horizontal="left" vertical="center"/>
    </xf>
    <xf numFmtId="49" fontId="13" fillId="3" borderId="33" xfId="0" applyNumberFormat="1" applyFont="1" applyFill="1" applyBorder="1" applyAlignment="1">
      <alignment horizontal="left" vertical="center"/>
    </xf>
    <xf numFmtId="49" fontId="13" fillId="3" borderId="34" xfId="0" applyNumberFormat="1" applyFont="1" applyFill="1" applyBorder="1" applyAlignment="1">
      <alignment horizontal="left" vertical="center"/>
    </xf>
    <xf numFmtId="49" fontId="13" fillId="3" borderId="26" xfId="0" applyNumberFormat="1" applyFont="1" applyFill="1" applyBorder="1" applyAlignment="1">
      <alignment horizontal="left" vertical="center"/>
    </xf>
    <xf numFmtId="49" fontId="13" fillId="3" borderId="25" xfId="0" applyNumberFormat="1" applyFont="1" applyFill="1" applyBorder="1" applyAlignment="1">
      <alignment horizontal="left" vertical="center"/>
    </xf>
    <xf numFmtId="49" fontId="13" fillId="3" borderId="31" xfId="0" applyNumberFormat="1" applyFont="1" applyFill="1" applyBorder="1" applyAlignment="1">
      <alignment horizontal="left" vertical="center"/>
    </xf>
    <xf numFmtId="49" fontId="13" fillId="3" borderId="64" xfId="0" applyNumberFormat="1" applyFont="1" applyFill="1" applyBorder="1" applyAlignment="1">
      <alignment horizontal="left" vertical="center"/>
    </xf>
    <xf numFmtId="49" fontId="13" fillId="3" borderId="65" xfId="0" applyNumberFormat="1" applyFont="1" applyFill="1" applyBorder="1" applyAlignment="1">
      <alignment horizontal="left" vertical="center"/>
    </xf>
    <xf numFmtId="49" fontId="13" fillId="3" borderId="70" xfId="0" applyNumberFormat="1" applyFont="1" applyFill="1" applyBorder="1" applyAlignment="1">
      <alignment horizontal="left" vertical="center"/>
    </xf>
    <xf numFmtId="0" fontId="13" fillId="0" borderId="26" xfId="0" applyFont="1" applyBorder="1" applyAlignment="1">
      <alignment horizontal="left" vertical="center"/>
    </xf>
    <xf numFmtId="0" fontId="8" fillId="0" borderId="25" xfId="0" applyFont="1" applyBorder="1" applyAlignment="1">
      <alignment horizontal="left" vertical="center"/>
    </xf>
    <xf numFmtId="0" fontId="8" fillId="0" borderId="31" xfId="0" applyFont="1" applyBorder="1" applyAlignment="1">
      <alignment horizontal="left" vertical="center"/>
    </xf>
    <xf numFmtId="0" fontId="13" fillId="0" borderId="64" xfId="0" applyFont="1" applyBorder="1" applyAlignment="1">
      <alignment horizontal="left" vertical="center"/>
    </xf>
    <xf numFmtId="0" fontId="8" fillId="0" borderId="65" xfId="0" applyFont="1" applyBorder="1" applyAlignment="1">
      <alignment horizontal="left" vertical="center"/>
    </xf>
    <xf numFmtId="0" fontId="8" fillId="0" borderId="70" xfId="0" applyFont="1" applyBorder="1" applyAlignment="1">
      <alignment horizontal="left" vertical="center"/>
    </xf>
    <xf numFmtId="179" fontId="20" fillId="3" borderId="27" xfId="0" applyNumberFormat="1" applyFont="1" applyFill="1" applyBorder="1" applyAlignment="1">
      <alignment horizontal="left" vertical="center"/>
    </xf>
    <xf numFmtId="0" fontId="8" fillId="0" borderId="28" xfId="0" applyFont="1" applyBorder="1" applyAlignment="1">
      <alignment vertical="center"/>
    </xf>
    <xf numFmtId="0" fontId="8" fillId="0" borderId="57" xfId="0" applyFont="1" applyBorder="1" applyAlignment="1">
      <alignment vertical="center"/>
    </xf>
    <xf numFmtId="0" fontId="13" fillId="0" borderId="27" xfId="0" applyFont="1" applyBorder="1" applyAlignment="1">
      <alignment horizontal="left" vertical="center"/>
    </xf>
    <xf numFmtId="0" fontId="8" fillId="0" borderId="28" xfId="0" applyFont="1" applyBorder="1" applyAlignment="1">
      <alignment horizontal="left" vertical="center"/>
    </xf>
    <xf numFmtId="0" fontId="8" fillId="0" borderId="57" xfId="0" applyFont="1" applyBorder="1" applyAlignment="1">
      <alignment horizontal="left" vertical="center"/>
    </xf>
    <xf numFmtId="0" fontId="13" fillId="0" borderId="23" xfId="0" applyFont="1" applyBorder="1" applyAlignment="1">
      <alignment horizontal="left" vertical="center"/>
    </xf>
    <xf numFmtId="0" fontId="8" fillId="0" borderId="24" xfId="0" applyFont="1" applyBorder="1" applyAlignment="1">
      <alignment horizontal="left" vertical="center"/>
    </xf>
    <xf numFmtId="0" fontId="8" fillId="0" borderId="36" xfId="0" applyFont="1" applyBorder="1" applyAlignment="1">
      <alignment horizontal="left" vertical="center"/>
    </xf>
    <xf numFmtId="0" fontId="20" fillId="3" borderId="33" xfId="0" applyFont="1" applyFill="1" applyBorder="1" applyAlignment="1">
      <alignment horizontal="left" vertical="center"/>
    </xf>
    <xf numFmtId="0" fontId="20" fillId="3" borderId="49" xfId="0" applyFont="1" applyFill="1" applyBorder="1" applyAlignment="1">
      <alignment horizontal="left" vertical="center"/>
    </xf>
    <xf numFmtId="0" fontId="8" fillId="0" borderId="49" xfId="0" applyFont="1" applyBorder="1" applyAlignment="1">
      <alignment horizontal="left" vertical="center"/>
    </xf>
    <xf numFmtId="0" fontId="20" fillId="3" borderId="46" xfId="0" applyFont="1" applyFill="1" applyBorder="1" applyAlignment="1">
      <alignment horizontal="left" vertical="center"/>
    </xf>
    <xf numFmtId="0" fontId="8" fillId="0" borderId="46" xfId="0" applyFont="1" applyBorder="1" applyAlignment="1">
      <alignment horizontal="left" vertical="center"/>
    </xf>
    <xf numFmtId="0" fontId="20" fillId="3" borderId="18" xfId="0" applyFont="1" applyFill="1" applyBorder="1" applyAlignment="1">
      <alignment horizontal="left" vertical="center"/>
    </xf>
    <xf numFmtId="0" fontId="8" fillId="0" borderId="18" xfId="0" applyFont="1" applyBorder="1" applyAlignment="1">
      <alignment vertical="center"/>
    </xf>
    <xf numFmtId="0" fontId="20" fillId="3" borderId="25" xfId="0" applyFont="1" applyFill="1" applyBorder="1" applyAlignment="1">
      <alignment horizontal="left" vertical="center"/>
    </xf>
    <xf numFmtId="0" fontId="8" fillId="0" borderId="25" xfId="0" applyFont="1" applyBorder="1" applyAlignment="1">
      <alignment vertical="center"/>
    </xf>
    <xf numFmtId="0" fontId="20" fillId="3" borderId="8" xfId="0" applyFont="1" applyFill="1" applyBorder="1" applyAlignment="1">
      <alignment horizontal="left" vertical="center"/>
    </xf>
    <xf numFmtId="0" fontId="8" fillId="0" borderId="8" xfId="0" applyFont="1" applyBorder="1" applyAlignment="1">
      <alignment vertical="center"/>
    </xf>
    <xf numFmtId="0" fontId="13" fillId="0" borderId="26" xfId="0" applyFont="1" applyBorder="1" applyAlignment="1">
      <alignment horizontal="center" vertical="center"/>
    </xf>
    <xf numFmtId="0" fontId="13" fillId="0" borderId="31" xfId="0" applyFont="1" applyBorder="1" applyAlignment="1">
      <alignment horizontal="center" vertical="center"/>
    </xf>
    <xf numFmtId="0" fontId="20" fillId="3" borderId="26" xfId="0" applyFont="1" applyFill="1" applyBorder="1" applyAlignment="1">
      <alignment horizontal="left" vertical="center"/>
    </xf>
    <xf numFmtId="0" fontId="20" fillId="3" borderId="17" xfId="0" applyFont="1" applyFill="1" applyBorder="1" applyAlignment="1">
      <alignment horizontal="center" vertical="center"/>
    </xf>
    <xf numFmtId="0" fontId="20" fillId="3" borderId="18"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52" xfId="0" applyFont="1" applyFill="1" applyBorder="1" applyAlignment="1">
      <alignment horizontal="center" vertical="center"/>
    </xf>
    <xf numFmtId="183" fontId="20" fillId="3" borderId="40" xfId="0" applyNumberFormat="1" applyFont="1" applyFill="1" applyBorder="1" applyAlignment="1">
      <alignment horizontal="center" vertical="center"/>
    </xf>
    <xf numFmtId="183" fontId="20" fillId="3" borderId="25" xfId="0" applyNumberFormat="1" applyFont="1" applyFill="1" applyBorder="1" applyAlignment="1">
      <alignment horizontal="center" vertical="center"/>
    </xf>
    <xf numFmtId="183" fontId="20" fillId="3" borderId="52" xfId="0" applyNumberFormat="1" applyFont="1" applyFill="1" applyBorder="1" applyAlignment="1">
      <alignment horizontal="center" vertical="center"/>
    </xf>
    <xf numFmtId="185" fontId="14" fillId="0" borderId="40" xfId="0" applyNumberFormat="1" applyFont="1" applyBorder="1" applyAlignment="1">
      <alignment horizontal="right" vertical="center"/>
    </xf>
    <xf numFmtId="185" fontId="14" fillId="0" borderId="25" xfId="0" applyNumberFormat="1" applyFont="1" applyBorder="1" applyAlignment="1">
      <alignment horizontal="right" vertical="center"/>
    </xf>
    <xf numFmtId="185" fontId="14" fillId="0" borderId="31" xfId="0" applyNumberFormat="1" applyFont="1" applyBorder="1" applyAlignment="1">
      <alignment horizontal="right" vertical="center"/>
    </xf>
    <xf numFmtId="49" fontId="38" fillId="3" borderId="17" xfId="0" applyNumberFormat="1" applyFont="1" applyFill="1" applyBorder="1" applyAlignment="1">
      <alignment vertical="center"/>
    </xf>
    <xf numFmtId="49" fontId="38" fillId="3" borderId="19" xfId="0" applyNumberFormat="1" applyFont="1" applyFill="1" applyBorder="1" applyAlignment="1">
      <alignment vertical="center"/>
    </xf>
    <xf numFmtId="0" fontId="20" fillId="3" borderId="31" xfId="0" applyFont="1" applyFill="1" applyBorder="1" applyAlignment="1">
      <alignment horizontal="left" vertical="center"/>
    </xf>
    <xf numFmtId="0" fontId="20" fillId="3" borderId="23" xfId="0" applyFont="1" applyFill="1" applyBorder="1" applyAlignment="1">
      <alignment horizontal="left" vertical="center"/>
    </xf>
    <xf numFmtId="0" fontId="8" fillId="0" borderId="24" xfId="0" applyFont="1" applyBorder="1" applyAlignment="1">
      <alignment vertical="center"/>
    </xf>
    <xf numFmtId="0" fontId="8" fillId="0" borderId="36" xfId="0" applyFont="1" applyBorder="1" applyAlignment="1">
      <alignment vertical="center"/>
    </xf>
    <xf numFmtId="0" fontId="15" fillId="0" borderId="0" xfId="0" applyFont="1" applyAlignment="1">
      <alignment horizontal="right" vertical="center"/>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8" fillId="0" borderId="46" xfId="0" applyFont="1" applyBorder="1" applyAlignment="1">
      <alignment vertical="center"/>
    </xf>
    <xf numFmtId="0" fontId="8" fillId="0" borderId="49" xfId="0" applyFont="1" applyBorder="1" applyAlignment="1">
      <alignment vertical="center"/>
    </xf>
    <xf numFmtId="0" fontId="13" fillId="3" borderId="25" xfId="0" applyFont="1" applyFill="1" applyBorder="1" applyAlignment="1">
      <alignment horizontal="center" vertical="center"/>
    </xf>
    <xf numFmtId="0" fontId="13" fillId="3" borderId="28" xfId="0" applyFont="1" applyFill="1" applyBorder="1" applyAlignment="1">
      <alignment horizontal="center" vertical="center"/>
    </xf>
    <xf numFmtId="0" fontId="20" fillId="3" borderId="45" xfId="0" applyFont="1" applyFill="1" applyBorder="1" applyAlignment="1">
      <alignment horizontal="center" vertical="center"/>
    </xf>
    <xf numFmtId="0" fontId="20" fillId="3" borderId="38" xfId="0" applyFont="1" applyFill="1" applyBorder="1" applyAlignment="1">
      <alignment horizontal="center" vertical="center"/>
    </xf>
    <xf numFmtId="185" fontId="14" fillId="0" borderId="79" xfId="0" applyNumberFormat="1" applyFont="1" applyBorder="1" applyAlignment="1">
      <alignment horizontal="right" vertical="center"/>
    </xf>
    <xf numFmtId="185" fontId="14" fillId="0" borderId="8" xfId="0" applyNumberFormat="1" applyFont="1" applyBorder="1" applyAlignment="1">
      <alignment horizontal="right" vertical="center"/>
    </xf>
    <xf numFmtId="185" fontId="14" fillId="0" borderId="15" xfId="0" applyNumberFormat="1" applyFont="1" applyBorder="1" applyAlignment="1">
      <alignment horizontal="right" vertical="center"/>
    </xf>
    <xf numFmtId="0" fontId="20" fillId="3" borderId="28" xfId="0" applyFont="1" applyFill="1" applyBorder="1" applyAlignment="1">
      <alignment horizontal="left" vertical="center"/>
    </xf>
    <xf numFmtId="0" fontId="6" fillId="0" borderId="0" xfId="0" applyFont="1" applyAlignment="1">
      <alignment horizontal="right" vertical="center"/>
    </xf>
    <xf numFmtId="179" fontId="13" fillId="3" borderId="44" xfId="0" applyNumberFormat="1" applyFont="1" applyFill="1" applyBorder="1" applyAlignment="1">
      <alignment horizontal="center" vertical="center"/>
    </xf>
    <xf numFmtId="179" fontId="13" fillId="3" borderId="33" xfId="0" applyNumberFormat="1" applyFont="1" applyFill="1" applyBorder="1" applyAlignment="1">
      <alignment horizontal="center" vertical="center"/>
    </xf>
    <xf numFmtId="179" fontId="13" fillId="3" borderId="34" xfId="0" applyNumberFormat="1" applyFont="1" applyFill="1" applyBorder="1" applyAlignment="1">
      <alignment horizontal="center" vertical="center"/>
    </xf>
    <xf numFmtId="179" fontId="13" fillId="3" borderId="40" xfId="0" applyNumberFormat="1" applyFont="1" applyFill="1" applyBorder="1" applyAlignment="1">
      <alignment horizontal="center" vertical="center"/>
    </xf>
    <xf numFmtId="179" fontId="13" fillId="3" borderId="25" xfId="0" applyNumberFormat="1" applyFont="1" applyFill="1" applyBorder="1" applyAlignment="1">
      <alignment horizontal="center" vertical="center"/>
    </xf>
    <xf numFmtId="179" fontId="13" fillId="3" borderId="31" xfId="0" applyNumberFormat="1" applyFont="1" applyFill="1" applyBorder="1" applyAlignment="1">
      <alignment horizontal="center" vertical="center"/>
    </xf>
    <xf numFmtId="179" fontId="13" fillId="3" borderId="56" xfId="0" applyNumberFormat="1" applyFont="1" applyFill="1" applyBorder="1" applyAlignment="1">
      <alignment horizontal="center" vertical="center"/>
    </xf>
    <xf numFmtId="179" fontId="13" fillId="3" borderId="28" xfId="0" applyNumberFormat="1" applyFont="1" applyFill="1" applyBorder="1" applyAlignment="1">
      <alignment horizontal="center" vertical="center"/>
    </xf>
    <xf numFmtId="179" fontId="13" fillId="3" borderId="57" xfId="0" applyNumberFormat="1" applyFont="1" applyFill="1" applyBorder="1" applyAlignment="1">
      <alignment horizontal="center" vertical="center"/>
    </xf>
    <xf numFmtId="185" fontId="14" fillId="0" borderId="80" xfId="0" applyNumberFormat="1" applyFont="1" applyBorder="1" applyAlignment="1">
      <alignment horizontal="right" vertical="center"/>
    </xf>
    <xf numFmtId="185" fontId="14" fillId="0" borderId="18" xfId="0" applyNumberFormat="1" applyFont="1" applyBorder="1" applyAlignment="1">
      <alignment horizontal="right" vertical="center"/>
    </xf>
    <xf numFmtId="185" fontId="14" fillId="0" borderId="19" xfId="0" applyNumberFormat="1" applyFont="1" applyBorder="1" applyAlignment="1">
      <alignment horizontal="right" vertical="center"/>
    </xf>
    <xf numFmtId="185" fontId="14" fillId="0" borderId="26" xfId="0" applyNumberFormat="1" applyFont="1" applyBorder="1" applyAlignment="1">
      <alignment horizontal="right" vertical="center"/>
    </xf>
    <xf numFmtId="185" fontId="13" fillId="0" borderId="26" xfId="0" applyNumberFormat="1" applyFont="1" applyBorder="1" applyAlignment="1">
      <alignment horizontal="right" vertical="center"/>
    </xf>
    <xf numFmtId="185" fontId="13" fillId="0" borderId="25" xfId="0" applyNumberFormat="1" applyFont="1" applyBorder="1" applyAlignment="1">
      <alignment horizontal="right" vertical="center"/>
    </xf>
    <xf numFmtId="185" fontId="13" fillId="0" borderId="31" xfId="0" applyNumberFormat="1" applyFont="1" applyBorder="1" applyAlignment="1">
      <alignment horizontal="right" vertical="center"/>
    </xf>
    <xf numFmtId="185" fontId="14" fillId="0" borderId="44" xfId="0" applyNumberFormat="1" applyFont="1" applyBorder="1" applyAlignment="1">
      <alignment horizontal="right" vertical="center"/>
    </xf>
    <xf numFmtId="185" fontId="14" fillId="0" borderId="33" xfId="0" applyNumberFormat="1" applyFont="1" applyBorder="1" applyAlignment="1">
      <alignment horizontal="right" vertical="center"/>
    </xf>
    <xf numFmtId="185" fontId="14" fillId="0" borderId="34" xfId="0" applyNumberFormat="1" applyFont="1" applyBorder="1" applyAlignment="1">
      <alignment horizontal="right" vertical="center"/>
    </xf>
    <xf numFmtId="0" fontId="13" fillId="0" borderId="32" xfId="0" applyFont="1" applyBorder="1" applyAlignment="1">
      <alignment horizontal="right" vertical="center"/>
    </xf>
    <xf numFmtId="0" fontId="13" fillId="0" borderId="33" xfId="0" applyFont="1" applyBorder="1" applyAlignment="1">
      <alignment horizontal="right" vertical="center"/>
    </xf>
    <xf numFmtId="0" fontId="13" fillId="0" borderId="34" xfId="0" applyFont="1" applyBorder="1" applyAlignment="1">
      <alignment horizontal="right" vertical="center"/>
    </xf>
    <xf numFmtId="0" fontId="23" fillId="0" borderId="61" xfId="0" applyFont="1" applyBorder="1" applyAlignment="1">
      <alignment horizontal="center" vertical="center"/>
    </xf>
    <xf numFmtId="0" fontId="23" fillId="0" borderId="62" xfId="0" applyFont="1" applyBorder="1" applyAlignment="1">
      <alignment horizontal="center" vertical="center"/>
    </xf>
    <xf numFmtId="0" fontId="23" fillId="0" borderId="63" xfId="0" applyFont="1" applyBorder="1" applyAlignment="1">
      <alignment horizontal="center" vertical="center"/>
    </xf>
    <xf numFmtId="0" fontId="20" fillId="3" borderId="24" xfId="0" applyFont="1" applyFill="1" applyBorder="1" applyAlignment="1">
      <alignment horizontal="left" vertical="center"/>
    </xf>
    <xf numFmtId="0" fontId="20" fillId="3" borderId="36" xfId="0" applyFont="1" applyFill="1" applyBorder="1" applyAlignment="1">
      <alignment horizontal="left" vertical="center"/>
    </xf>
    <xf numFmtId="0" fontId="20" fillId="3" borderId="61" xfId="0" applyFont="1" applyFill="1" applyBorder="1" applyAlignment="1">
      <alignment horizontal="left" vertical="center"/>
    </xf>
    <xf numFmtId="0" fontId="20" fillId="3" borderId="62" xfId="0" applyFont="1" applyFill="1" applyBorder="1" applyAlignment="1">
      <alignment horizontal="left" vertical="center"/>
    </xf>
    <xf numFmtId="0" fontId="20" fillId="3" borderId="26" xfId="0" applyNumberFormat="1" applyFont="1" applyFill="1" applyBorder="1" applyAlignment="1">
      <alignment horizontal="left" vertical="center"/>
    </xf>
    <xf numFmtId="0" fontId="20" fillId="3" borderId="25" xfId="0" applyNumberFormat="1" applyFont="1" applyFill="1" applyBorder="1" applyAlignment="1">
      <alignment horizontal="left" vertical="center"/>
    </xf>
    <xf numFmtId="0" fontId="20" fillId="3" borderId="31" xfId="0" applyNumberFormat="1" applyFont="1" applyFill="1" applyBorder="1" applyAlignment="1">
      <alignment horizontal="left" vertical="center"/>
    </xf>
    <xf numFmtId="0" fontId="20" fillId="3" borderId="63" xfId="0" applyFont="1" applyFill="1" applyBorder="1" applyAlignment="1">
      <alignment horizontal="left" vertical="center"/>
    </xf>
    <xf numFmtId="0" fontId="8" fillId="0" borderId="31" xfId="0" applyFont="1" applyBorder="1" applyAlignment="1">
      <alignment vertical="center"/>
    </xf>
    <xf numFmtId="0" fontId="20" fillId="3" borderId="29" xfId="0" applyFont="1" applyFill="1" applyBorder="1" applyAlignment="1">
      <alignment horizontal="left" vertical="center"/>
    </xf>
    <xf numFmtId="179" fontId="20" fillId="3" borderId="28" xfId="0" applyNumberFormat="1" applyFont="1" applyFill="1" applyBorder="1" applyAlignment="1">
      <alignment horizontal="left" vertical="center"/>
    </xf>
    <xf numFmtId="179" fontId="20" fillId="3" borderId="57" xfId="0" applyNumberFormat="1" applyFont="1" applyFill="1" applyBorder="1" applyAlignment="1">
      <alignment horizontal="left" vertical="center"/>
    </xf>
    <xf numFmtId="49" fontId="13" fillId="3" borderId="23" xfId="0" applyNumberFormat="1" applyFont="1" applyFill="1" applyBorder="1" applyAlignment="1">
      <alignment vertical="center"/>
    </xf>
  </cellXfs>
  <cellStyles count="30">
    <cellStyle name="ハイパーリンク" xfId="2" builtinId="8" hidden="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ハイパーリンク" xfId="24" builtinId="8" hidden="1"/>
    <cellStyle name="ハイパーリンク" xfId="26" builtinId="8" hidden="1"/>
    <cellStyle name="ハイパーリンク" xfId="28" builtinId="8" hidden="1"/>
    <cellStyle name="桁区切り" xfId="1" builtinId="6"/>
    <cellStyle name="標準" xfId="0" builtinId="0"/>
    <cellStyle name="表示済みのハイパーリンク" xfId="3" builtinId="9" hidden="1"/>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 name="表示済みのハイパーリンク" xfId="25" builtinId="9" hidden="1"/>
    <cellStyle name="表示済みのハイパーリンク" xfId="27" builtinId="9" hidden="1"/>
    <cellStyle name="表示済みのハイパーリンク" xfId="29" builtinId="9" hidden="1"/>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25"/>
  <sheetViews>
    <sheetView showGridLines="0" zoomScale="150" zoomScaleNormal="150" zoomScaleSheetLayoutView="200" zoomScalePageLayoutView="150" workbookViewId="0">
      <selection activeCell="BO282" sqref="BO282"/>
    </sheetView>
  </sheetViews>
  <sheetFormatPr baseColWidth="12" defaultColWidth="9" defaultRowHeight="15" x14ac:dyDescent="0"/>
  <cols>
    <col min="1" max="35" width="1.5" style="2" customWidth="1"/>
    <col min="36" max="36" width="2" style="2" customWidth="1"/>
    <col min="37" max="50" width="1.5" style="2" customWidth="1"/>
    <col min="51" max="51" width="2.83203125" style="2" customWidth="1"/>
    <col min="52" max="62" width="2.83203125" style="2" hidden="1" customWidth="1"/>
    <col min="63" max="65" width="2.83203125" style="2" customWidth="1"/>
    <col min="66" max="66" width="5.83203125" style="2" customWidth="1"/>
    <col min="67" max="16384" width="9" style="2"/>
  </cols>
  <sheetData>
    <row r="1" spans="1:64">
      <c r="A1" s="1" t="s">
        <v>612</v>
      </c>
      <c r="BL1" s="2" t="s">
        <v>87</v>
      </c>
    </row>
    <row r="2" spans="1:64">
      <c r="A2" s="1"/>
    </row>
    <row r="3" spans="1:64">
      <c r="A3" s="1"/>
    </row>
    <row r="4" spans="1:64">
      <c r="A4" s="1"/>
    </row>
    <row r="6" spans="1:64" ht="33">
      <c r="M6" s="3"/>
      <c r="N6" s="3"/>
      <c r="O6" s="4" t="s">
        <v>98</v>
      </c>
    </row>
    <row r="8" spans="1:64">
      <c r="U8" s="5"/>
      <c r="V8" s="1" t="s">
        <v>207</v>
      </c>
      <c r="W8" s="5"/>
    </row>
    <row r="10" spans="1:64">
      <c r="A10" s="2" t="s">
        <v>348</v>
      </c>
    </row>
    <row r="11" spans="1:64">
      <c r="A11" s="2" t="s">
        <v>534</v>
      </c>
    </row>
    <row r="13" spans="1:64">
      <c r="B13" s="2" t="s">
        <v>88</v>
      </c>
    </row>
    <row r="14" spans="1:64">
      <c r="G14" s="6" t="str">
        <f>入力シート!B3</f>
        <v>建築主事</v>
      </c>
      <c r="Z14" s="2" t="s">
        <v>89</v>
      </c>
    </row>
    <row r="16" spans="1:64">
      <c r="AF16" s="2" t="s">
        <v>544</v>
      </c>
      <c r="AI16" s="7" t="str">
        <f>入力シート!D2</f>
        <v>？</v>
      </c>
      <c r="AJ16" s="8"/>
      <c r="AK16" s="2" t="s">
        <v>478</v>
      </c>
      <c r="AM16" s="7" t="str">
        <f>入力シート!F2</f>
        <v>？</v>
      </c>
      <c r="AN16" s="8"/>
      <c r="AO16" s="2" t="s">
        <v>479</v>
      </c>
      <c r="AQ16" s="9" t="str">
        <f>入力シート!H2</f>
        <v>?</v>
      </c>
      <c r="AR16" s="10"/>
      <c r="AS16" s="2" t="s">
        <v>480</v>
      </c>
    </row>
    <row r="19" spans="1:53">
      <c r="A19" s="11"/>
      <c r="B19" s="11"/>
      <c r="C19" s="11"/>
      <c r="D19" s="11"/>
      <c r="E19" s="11"/>
      <c r="F19" s="11"/>
      <c r="G19" s="11"/>
      <c r="H19" s="11"/>
      <c r="I19" s="11"/>
      <c r="J19" s="11"/>
      <c r="K19" s="11"/>
      <c r="L19" s="11"/>
      <c r="M19" s="11"/>
      <c r="N19" s="11"/>
      <c r="O19" s="11"/>
      <c r="P19" s="11"/>
      <c r="Q19" s="11" t="s">
        <v>213</v>
      </c>
      <c r="R19" s="11"/>
      <c r="S19" s="11"/>
      <c r="T19" s="11"/>
      <c r="U19" s="11"/>
      <c r="V19" s="11"/>
      <c r="W19" s="11"/>
      <c r="X19" s="11"/>
      <c r="Y19" s="12" t="str">
        <f>入力シート!B6</f>
        <v>?</v>
      </c>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row>
    <row r="20" spans="1:53">
      <c r="A20" s="11"/>
      <c r="B20" s="11"/>
      <c r="C20" s="11"/>
      <c r="D20" s="11"/>
      <c r="E20" s="11"/>
      <c r="F20" s="11"/>
      <c r="G20" s="11"/>
      <c r="H20" s="11"/>
      <c r="I20" s="11"/>
      <c r="J20" s="11"/>
      <c r="K20" s="11"/>
      <c r="L20" s="11"/>
      <c r="M20" s="11"/>
      <c r="N20" s="11"/>
      <c r="O20" s="11"/>
      <c r="P20" s="11"/>
      <c r="Q20" s="11"/>
      <c r="R20" s="11"/>
      <c r="S20" s="11"/>
      <c r="T20" s="11"/>
      <c r="U20" s="11"/>
      <c r="V20" s="11"/>
      <c r="W20" s="11"/>
      <c r="X20" s="11"/>
      <c r="Y20" s="12" t="str">
        <f>IF(入力シート!H6="?"," ",入力シート!H6)</f>
        <v xml:space="preserve"> </v>
      </c>
      <c r="Z20" s="11"/>
      <c r="AA20" s="11"/>
      <c r="AB20" s="11"/>
      <c r="AC20" s="11"/>
      <c r="AD20" s="11"/>
      <c r="AE20" s="11"/>
      <c r="AF20" s="11"/>
      <c r="AG20" s="11"/>
      <c r="AH20" s="11"/>
      <c r="AI20" s="11"/>
      <c r="AJ20" s="11"/>
      <c r="AK20" s="11"/>
      <c r="AL20" s="11"/>
      <c r="AM20" s="11"/>
      <c r="AN20" s="11"/>
      <c r="AO20" s="11"/>
      <c r="AP20" s="11"/>
      <c r="AQ20" s="11"/>
      <c r="AR20" s="11"/>
      <c r="AS20" s="11"/>
      <c r="AT20" s="11"/>
      <c r="AU20" s="11" t="s">
        <v>214</v>
      </c>
      <c r="AV20" s="11"/>
      <c r="AW20" s="11"/>
      <c r="AX20" s="11"/>
      <c r="AY20" s="11"/>
      <c r="AZ20" s="11"/>
    </row>
    <row r="21" spans="1:53" s="14" customFormat="1" ht="6" customHeight="1">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5"/>
    </row>
    <row r="22" spans="1:53" s="15" customFormat="1" ht="6" customHeight="1">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row>
    <row r="23" spans="1:53">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6"/>
      <c r="AM23" s="15"/>
      <c r="AN23" s="15"/>
      <c r="AO23" s="15"/>
      <c r="AP23" s="15"/>
      <c r="AQ23" s="15"/>
      <c r="AR23" s="15"/>
      <c r="AS23" s="15"/>
      <c r="AT23" s="15"/>
      <c r="AU23" s="15"/>
      <c r="AV23" s="15"/>
      <c r="AW23" s="15"/>
      <c r="AX23" s="15"/>
      <c r="AY23" s="15"/>
      <c r="AZ23" s="15"/>
    </row>
    <row r="24" spans="1:53">
      <c r="A24" s="11"/>
      <c r="B24" s="11"/>
      <c r="C24" s="11"/>
      <c r="D24" s="11"/>
      <c r="E24" s="11"/>
      <c r="F24" s="11"/>
      <c r="G24" s="11"/>
      <c r="H24" s="11"/>
      <c r="I24" s="11"/>
      <c r="J24" s="11"/>
      <c r="K24" s="11"/>
      <c r="L24" s="11"/>
      <c r="M24" s="11"/>
      <c r="N24" s="11"/>
      <c r="O24" s="11"/>
      <c r="P24" s="11"/>
      <c r="Q24" s="11" t="s">
        <v>215</v>
      </c>
      <c r="R24" s="11"/>
      <c r="S24" s="11"/>
      <c r="T24" s="11"/>
      <c r="U24" s="11"/>
      <c r="V24" s="11"/>
      <c r="W24" s="11"/>
      <c r="X24" s="11"/>
      <c r="Y24" s="11"/>
      <c r="Z24" s="11"/>
      <c r="AA24" s="11"/>
      <c r="AB24" s="11"/>
      <c r="AC24" s="11" t="e">
        <f>#REF!</f>
        <v>#REF!</v>
      </c>
      <c r="AD24" s="11"/>
      <c r="AE24" s="11"/>
      <c r="AF24" s="11"/>
      <c r="AG24" s="11"/>
      <c r="AH24" s="11"/>
      <c r="AI24" s="11"/>
      <c r="AJ24" s="11"/>
      <c r="AK24" s="11"/>
      <c r="AL24" s="11"/>
      <c r="AM24" s="11"/>
      <c r="AN24" s="11"/>
      <c r="AO24" s="11"/>
      <c r="AP24" s="11"/>
      <c r="AQ24" s="11"/>
      <c r="AR24" s="11"/>
      <c r="AS24" s="11"/>
      <c r="AT24" s="11"/>
      <c r="AU24" s="11" t="s">
        <v>214</v>
      </c>
      <c r="AV24" s="11"/>
      <c r="AW24" s="11"/>
      <c r="AX24" s="11"/>
      <c r="AY24" s="11"/>
      <c r="AZ24" s="11"/>
    </row>
    <row r="25" spans="1:53" s="5" customFormat="1"/>
    <row r="26" spans="1:53" s="11" customFormat="1" ht="6" customHeight="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5"/>
    </row>
    <row r="27" spans="1:53" s="11" customFormat="1" ht="6" customHeight="1">
      <c r="C27" s="18"/>
      <c r="D27" s="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9"/>
    </row>
    <row r="28" spans="1:53" s="11" customFormat="1" ht="13" customHeight="1">
      <c r="C28" s="19" t="s">
        <v>216</v>
      </c>
      <c r="D28" s="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9"/>
    </row>
    <row r="29" spans="1:53" s="11" customFormat="1" ht="13" customHeight="1">
      <c r="C29" s="19"/>
      <c r="D29" s="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9"/>
    </row>
    <row r="30" spans="1:53" s="11" customFormat="1" ht="13" customHeight="1">
      <c r="C30" s="19"/>
      <c r="D30" s="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9"/>
    </row>
    <row r="31" spans="1:53" s="11" customFormat="1" ht="13" customHeight="1">
      <c r="C31" s="19"/>
      <c r="D31" s="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9"/>
    </row>
    <row r="32" spans="1:53" s="11" customFormat="1" ht="6" customHeight="1">
      <c r="C32" s="20"/>
      <c r="D32" s="21"/>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9"/>
    </row>
    <row r="33" spans="2:51" s="11" customFormat="1" ht="6" customHeight="1">
      <c r="C33" s="19"/>
      <c r="D33" s="5"/>
      <c r="E33" s="15"/>
      <c r="F33" s="15"/>
      <c r="G33" s="15"/>
      <c r="H33" s="15"/>
      <c r="I33" s="15"/>
      <c r="J33" s="15"/>
      <c r="K33" s="15"/>
      <c r="L33" s="15"/>
      <c r="M33" s="15"/>
      <c r="N33" s="15"/>
      <c r="O33" s="19"/>
      <c r="P33" s="15"/>
      <c r="Q33" s="15"/>
      <c r="R33" s="15"/>
      <c r="S33" s="15"/>
      <c r="T33" s="15"/>
      <c r="U33" s="15"/>
      <c r="V33" s="15"/>
      <c r="W33" s="15"/>
      <c r="X33" s="15"/>
      <c r="Y33" s="15"/>
      <c r="Z33" s="15"/>
      <c r="AA33" s="19"/>
      <c r="AB33" s="15"/>
      <c r="AC33" s="15"/>
      <c r="AD33" s="15"/>
      <c r="AE33" s="15"/>
      <c r="AF33" s="15"/>
      <c r="AG33" s="15"/>
      <c r="AH33" s="15"/>
      <c r="AI33" s="15"/>
      <c r="AJ33" s="15"/>
      <c r="AK33" s="15"/>
      <c r="AL33" s="15"/>
      <c r="AM33" s="19"/>
      <c r="AN33" s="15"/>
      <c r="AO33" s="15"/>
      <c r="AP33" s="15"/>
      <c r="AQ33" s="15"/>
      <c r="AR33" s="15"/>
      <c r="AS33" s="15"/>
      <c r="AT33" s="15"/>
      <c r="AU33" s="15"/>
      <c r="AV33" s="15"/>
      <c r="AW33" s="15"/>
      <c r="AX33" s="15"/>
      <c r="AY33" s="19"/>
    </row>
    <row r="34" spans="2:51" s="11" customFormat="1" ht="13" customHeight="1">
      <c r="C34" s="19" t="s">
        <v>210</v>
      </c>
      <c r="D34" s="5"/>
      <c r="E34" s="15"/>
      <c r="F34" s="15"/>
      <c r="G34" s="15"/>
      <c r="H34" s="15"/>
      <c r="I34" s="15"/>
      <c r="J34" s="15"/>
      <c r="K34" s="15"/>
      <c r="L34" s="15"/>
      <c r="M34" s="15"/>
      <c r="N34" s="15"/>
      <c r="O34" s="19" t="s">
        <v>211</v>
      </c>
      <c r="P34" s="15"/>
      <c r="Q34" s="15"/>
      <c r="R34" s="15"/>
      <c r="S34" s="15"/>
      <c r="T34" s="15"/>
      <c r="U34" s="15"/>
      <c r="V34" s="15"/>
      <c r="W34" s="15"/>
      <c r="X34" s="15"/>
      <c r="Y34" s="15"/>
      <c r="Z34" s="15"/>
      <c r="AA34" s="19" t="s">
        <v>212</v>
      </c>
      <c r="AB34" s="15"/>
      <c r="AC34" s="15"/>
      <c r="AD34" s="15"/>
      <c r="AE34" s="15"/>
      <c r="AF34" s="15"/>
      <c r="AG34" s="15"/>
      <c r="AH34" s="15"/>
      <c r="AI34" s="15"/>
      <c r="AJ34" s="15"/>
      <c r="AK34" s="15"/>
      <c r="AL34" s="15"/>
      <c r="AM34" s="19" t="s">
        <v>290</v>
      </c>
      <c r="AN34" s="15"/>
      <c r="AO34" s="15"/>
      <c r="AP34" s="15"/>
      <c r="AQ34" s="15"/>
      <c r="AR34" s="15"/>
      <c r="AS34" s="15"/>
      <c r="AT34" s="15"/>
      <c r="AU34" s="15"/>
      <c r="AV34" s="15"/>
      <c r="AW34" s="15"/>
      <c r="AX34" s="15"/>
      <c r="AY34" s="19"/>
    </row>
    <row r="35" spans="2:51" s="11" customFormat="1" ht="6" customHeight="1">
      <c r="C35" s="20"/>
      <c r="D35" s="21"/>
      <c r="E35" s="17"/>
      <c r="F35" s="17"/>
      <c r="G35" s="17"/>
      <c r="H35" s="17"/>
      <c r="I35" s="17"/>
      <c r="J35" s="17"/>
      <c r="K35" s="17"/>
      <c r="L35" s="17"/>
      <c r="M35" s="17"/>
      <c r="N35" s="17"/>
      <c r="O35" s="20"/>
      <c r="P35" s="17"/>
      <c r="Q35" s="17"/>
      <c r="R35" s="17"/>
      <c r="S35" s="17"/>
      <c r="T35" s="17"/>
      <c r="U35" s="17"/>
      <c r="V35" s="17"/>
      <c r="W35" s="17"/>
      <c r="X35" s="17"/>
      <c r="Y35" s="17"/>
      <c r="Z35" s="17"/>
      <c r="AA35" s="20"/>
      <c r="AB35" s="17"/>
      <c r="AC35" s="17"/>
      <c r="AD35" s="17"/>
      <c r="AE35" s="17"/>
      <c r="AF35" s="17"/>
      <c r="AG35" s="17"/>
      <c r="AH35" s="17"/>
      <c r="AI35" s="17"/>
      <c r="AJ35" s="17"/>
      <c r="AK35" s="17"/>
      <c r="AL35" s="17"/>
      <c r="AM35" s="20"/>
      <c r="AN35" s="17"/>
      <c r="AO35" s="17"/>
      <c r="AP35" s="17"/>
      <c r="AQ35" s="17"/>
      <c r="AR35" s="17"/>
      <c r="AS35" s="17"/>
      <c r="AT35" s="17"/>
      <c r="AU35" s="17"/>
      <c r="AV35" s="17"/>
      <c r="AW35" s="17"/>
      <c r="AX35" s="17"/>
      <c r="AY35" s="19"/>
    </row>
    <row r="36" spans="2:51" s="11" customFormat="1" ht="6" customHeight="1">
      <c r="C36" s="19"/>
      <c r="D36" s="5"/>
      <c r="E36" s="15"/>
      <c r="F36" s="15"/>
      <c r="G36" s="15"/>
      <c r="H36" s="15"/>
      <c r="I36" s="15"/>
      <c r="J36" s="15"/>
      <c r="K36" s="15"/>
      <c r="L36" s="15"/>
      <c r="M36" s="15"/>
      <c r="N36" s="15"/>
      <c r="O36" s="19"/>
      <c r="P36" s="15"/>
      <c r="Q36" s="15"/>
      <c r="R36" s="15"/>
      <c r="S36" s="15"/>
      <c r="T36" s="15"/>
      <c r="U36" s="15"/>
      <c r="V36" s="15"/>
      <c r="W36" s="15"/>
      <c r="X36" s="15"/>
      <c r="Y36" s="15"/>
      <c r="Z36" s="15"/>
      <c r="AA36" s="19"/>
      <c r="AB36" s="15"/>
      <c r="AC36" s="15"/>
      <c r="AD36" s="15"/>
      <c r="AE36" s="15"/>
      <c r="AF36" s="15"/>
      <c r="AG36" s="15"/>
      <c r="AH36" s="15"/>
      <c r="AI36" s="15"/>
      <c r="AJ36" s="15"/>
      <c r="AK36" s="15"/>
      <c r="AL36" s="15"/>
      <c r="AM36" s="19"/>
      <c r="AN36" s="15"/>
      <c r="AO36" s="15"/>
      <c r="AP36" s="15"/>
      <c r="AQ36" s="15"/>
      <c r="AR36" s="15"/>
      <c r="AS36" s="15"/>
      <c r="AT36" s="15"/>
      <c r="AU36" s="15"/>
      <c r="AV36" s="15"/>
      <c r="AW36" s="15"/>
      <c r="AX36" s="15"/>
      <c r="AY36" s="19"/>
    </row>
    <row r="37" spans="2:51" s="11" customFormat="1" ht="13" customHeight="1">
      <c r="C37" s="531" t="s">
        <v>80</v>
      </c>
      <c r="D37" s="532"/>
      <c r="E37" s="532"/>
      <c r="F37" s="532"/>
      <c r="G37" s="532"/>
      <c r="H37" s="532"/>
      <c r="I37" s="532"/>
      <c r="J37" s="532"/>
      <c r="K37" s="532"/>
      <c r="L37" s="532"/>
      <c r="M37" s="532"/>
      <c r="N37" s="533"/>
      <c r="O37" s="19"/>
      <c r="P37" s="15"/>
      <c r="Q37" s="15"/>
      <c r="R37" s="15"/>
      <c r="S37" s="15"/>
      <c r="T37" s="15"/>
      <c r="U37" s="15"/>
      <c r="V37" s="15"/>
      <c r="W37" s="15"/>
      <c r="X37" s="15"/>
      <c r="Y37" s="15"/>
      <c r="Z37" s="15"/>
      <c r="AA37" s="19"/>
      <c r="AB37" s="15"/>
      <c r="AC37" s="15"/>
      <c r="AD37" s="15"/>
      <c r="AE37" s="15"/>
      <c r="AF37" s="15"/>
      <c r="AG37" s="15"/>
      <c r="AH37" s="15"/>
      <c r="AI37" s="15"/>
      <c r="AJ37" s="15"/>
      <c r="AK37" s="15"/>
      <c r="AL37" s="15"/>
      <c r="AM37" s="531" t="s">
        <v>80</v>
      </c>
      <c r="AN37" s="532"/>
      <c r="AO37" s="532"/>
      <c r="AP37" s="532"/>
      <c r="AQ37" s="532"/>
      <c r="AR37" s="532"/>
      <c r="AS37" s="532"/>
      <c r="AT37" s="532"/>
      <c r="AU37" s="532"/>
      <c r="AV37" s="532"/>
      <c r="AW37" s="532"/>
      <c r="AX37" s="533"/>
      <c r="AY37" s="19"/>
    </row>
    <row r="38" spans="2:51" s="11" customFormat="1" ht="6" customHeight="1">
      <c r="C38" s="22"/>
      <c r="D38" s="21"/>
      <c r="E38" s="23"/>
      <c r="F38" s="23"/>
      <c r="G38" s="23"/>
      <c r="H38" s="23"/>
      <c r="I38" s="23"/>
      <c r="J38" s="23"/>
      <c r="K38" s="23"/>
      <c r="L38" s="23"/>
      <c r="M38" s="23"/>
      <c r="N38" s="23"/>
      <c r="O38" s="19"/>
      <c r="P38" s="15"/>
      <c r="Q38" s="15"/>
      <c r="R38" s="15"/>
      <c r="S38" s="15"/>
      <c r="T38" s="15"/>
      <c r="U38" s="15"/>
      <c r="V38" s="15"/>
      <c r="W38" s="15"/>
      <c r="X38" s="15"/>
      <c r="Y38" s="15"/>
      <c r="Z38" s="15"/>
      <c r="AA38" s="19"/>
      <c r="AB38" s="15"/>
      <c r="AC38" s="15"/>
      <c r="AD38" s="15"/>
      <c r="AE38" s="15"/>
      <c r="AF38" s="15"/>
      <c r="AG38" s="15"/>
      <c r="AH38" s="15"/>
      <c r="AI38" s="15"/>
      <c r="AJ38" s="15"/>
      <c r="AK38" s="15"/>
      <c r="AL38" s="15"/>
      <c r="AM38" s="24"/>
      <c r="AN38" s="17"/>
      <c r="AO38" s="17"/>
      <c r="AP38" s="17"/>
      <c r="AQ38" s="17"/>
      <c r="AR38" s="17"/>
      <c r="AS38" s="17"/>
      <c r="AT38" s="17"/>
      <c r="AU38" s="17"/>
      <c r="AV38" s="17"/>
      <c r="AW38" s="17"/>
      <c r="AX38" s="17"/>
      <c r="AY38" s="19"/>
    </row>
    <row r="39" spans="2:51" s="11" customFormat="1" ht="6" customHeight="1">
      <c r="C39" s="25"/>
      <c r="D39" s="5"/>
      <c r="E39" s="26"/>
      <c r="F39" s="26"/>
      <c r="G39" s="26"/>
      <c r="H39" s="26"/>
      <c r="I39" s="26"/>
      <c r="J39" s="26"/>
      <c r="K39" s="26"/>
      <c r="L39" s="26"/>
      <c r="M39" s="26"/>
      <c r="N39" s="26"/>
      <c r="O39" s="19"/>
      <c r="P39" s="15"/>
      <c r="Q39" s="15"/>
      <c r="R39" s="15"/>
      <c r="S39" s="15"/>
      <c r="T39" s="15"/>
      <c r="U39" s="15"/>
      <c r="V39" s="15"/>
      <c r="W39" s="15"/>
      <c r="X39" s="15"/>
      <c r="Y39" s="15"/>
      <c r="Z39" s="15"/>
      <c r="AA39" s="19"/>
      <c r="AB39" s="15"/>
      <c r="AC39" s="15"/>
      <c r="AD39" s="15"/>
      <c r="AE39" s="15"/>
      <c r="AF39" s="15"/>
      <c r="AG39" s="15"/>
      <c r="AH39" s="15"/>
      <c r="AI39" s="15"/>
      <c r="AJ39" s="15"/>
      <c r="AK39" s="15"/>
      <c r="AL39" s="15"/>
      <c r="AM39" s="19"/>
      <c r="AN39" s="15"/>
      <c r="AO39" s="15"/>
      <c r="AP39" s="15"/>
      <c r="AQ39" s="15"/>
      <c r="AR39" s="15"/>
      <c r="AS39" s="15"/>
      <c r="AT39" s="15"/>
      <c r="AU39" s="15"/>
      <c r="AV39" s="15"/>
      <c r="AW39" s="15"/>
      <c r="AX39" s="15"/>
      <c r="AY39" s="19"/>
    </row>
    <row r="40" spans="2:51" s="11" customFormat="1" ht="13" customHeight="1">
      <c r="C40" s="531" t="s">
        <v>355</v>
      </c>
      <c r="D40" s="532"/>
      <c r="E40" s="532"/>
      <c r="F40" s="532"/>
      <c r="G40" s="532"/>
      <c r="H40" s="532"/>
      <c r="I40" s="532"/>
      <c r="J40" s="532"/>
      <c r="K40" s="532"/>
      <c r="L40" s="532"/>
      <c r="M40" s="532"/>
      <c r="N40" s="533"/>
      <c r="O40" s="19"/>
      <c r="P40" s="15"/>
      <c r="Q40" s="15"/>
      <c r="R40" s="15"/>
      <c r="S40" s="15"/>
      <c r="T40" s="15"/>
      <c r="U40" s="15"/>
      <c r="V40" s="15"/>
      <c r="W40" s="15"/>
      <c r="X40" s="15"/>
      <c r="Y40" s="15"/>
      <c r="Z40" s="15"/>
      <c r="AA40" s="19"/>
      <c r="AB40" s="15"/>
      <c r="AC40" s="15"/>
      <c r="AD40" s="15"/>
      <c r="AE40" s="15"/>
      <c r="AF40" s="15"/>
      <c r="AG40" s="15"/>
      <c r="AH40" s="15"/>
      <c r="AI40" s="15"/>
      <c r="AJ40" s="15"/>
      <c r="AK40" s="15"/>
      <c r="AL40" s="15"/>
      <c r="AM40" s="531" t="s">
        <v>355</v>
      </c>
      <c r="AN40" s="532"/>
      <c r="AO40" s="532"/>
      <c r="AP40" s="532"/>
      <c r="AQ40" s="532"/>
      <c r="AR40" s="532"/>
      <c r="AS40" s="532"/>
      <c r="AT40" s="532"/>
      <c r="AU40" s="532"/>
      <c r="AV40" s="532"/>
      <c r="AW40" s="532"/>
      <c r="AX40" s="533"/>
      <c r="AY40" s="19"/>
    </row>
    <row r="41" spans="2:51" s="11" customFormat="1" ht="6" customHeight="1">
      <c r="C41" s="20"/>
      <c r="D41" s="21"/>
      <c r="E41" s="17"/>
      <c r="F41" s="17"/>
      <c r="G41" s="17"/>
      <c r="H41" s="17"/>
      <c r="I41" s="17"/>
      <c r="J41" s="17"/>
      <c r="K41" s="17"/>
      <c r="L41" s="17"/>
      <c r="M41" s="17"/>
      <c r="N41" s="17"/>
      <c r="O41" s="19"/>
      <c r="P41" s="15"/>
      <c r="Q41" s="15"/>
      <c r="R41" s="15"/>
      <c r="S41" s="15"/>
      <c r="T41" s="15"/>
      <c r="U41" s="15"/>
      <c r="V41" s="15"/>
      <c r="W41" s="15"/>
      <c r="X41" s="15"/>
      <c r="Y41" s="15"/>
      <c r="Z41" s="15"/>
      <c r="AA41" s="19"/>
      <c r="AB41" s="15"/>
      <c r="AC41" s="15"/>
      <c r="AD41" s="15"/>
      <c r="AE41" s="15"/>
      <c r="AF41" s="15"/>
      <c r="AG41" s="15"/>
      <c r="AH41" s="15"/>
      <c r="AI41" s="15"/>
      <c r="AJ41" s="15"/>
      <c r="AK41" s="15"/>
      <c r="AL41" s="15"/>
      <c r="AM41" s="20"/>
      <c r="AN41" s="17"/>
      <c r="AO41" s="17"/>
      <c r="AP41" s="17"/>
      <c r="AQ41" s="17"/>
      <c r="AR41" s="17"/>
      <c r="AS41" s="17"/>
      <c r="AT41" s="17"/>
      <c r="AU41" s="17"/>
      <c r="AV41" s="17"/>
      <c r="AW41" s="17"/>
      <c r="AX41" s="17"/>
      <c r="AY41" s="19"/>
    </row>
    <row r="42" spans="2:51" s="11" customFormat="1" ht="6" customHeight="1">
      <c r="C42" s="19"/>
      <c r="D42" s="5"/>
      <c r="E42" s="15"/>
      <c r="F42" s="15"/>
      <c r="G42" s="15"/>
      <c r="H42" s="15"/>
      <c r="I42" s="15"/>
      <c r="J42" s="15"/>
      <c r="K42" s="15"/>
      <c r="L42" s="15"/>
      <c r="M42" s="15"/>
      <c r="N42" s="15"/>
      <c r="O42" s="19"/>
      <c r="P42" s="15"/>
      <c r="Q42" s="15"/>
      <c r="R42" s="15"/>
      <c r="S42" s="15"/>
      <c r="T42" s="15"/>
      <c r="U42" s="15"/>
      <c r="V42" s="15"/>
      <c r="W42" s="15"/>
      <c r="X42" s="15"/>
      <c r="Y42" s="15"/>
      <c r="Z42" s="15"/>
      <c r="AA42" s="19"/>
      <c r="AB42" s="15"/>
      <c r="AC42" s="15"/>
      <c r="AD42" s="15"/>
      <c r="AE42" s="15"/>
      <c r="AF42" s="15"/>
      <c r="AG42" s="15"/>
      <c r="AH42" s="15"/>
      <c r="AI42" s="15"/>
      <c r="AJ42" s="15"/>
      <c r="AK42" s="15"/>
      <c r="AL42" s="15"/>
      <c r="AM42" s="19"/>
      <c r="AN42" s="15"/>
      <c r="AO42" s="15"/>
      <c r="AP42" s="15"/>
      <c r="AQ42" s="15"/>
      <c r="AR42" s="15"/>
      <c r="AS42" s="15"/>
      <c r="AT42" s="15"/>
      <c r="AU42" s="15"/>
      <c r="AV42" s="15"/>
      <c r="AW42" s="15"/>
      <c r="AX42" s="15"/>
      <c r="AY42" s="19"/>
    </row>
    <row r="43" spans="2:51" s="11" customFormat="1" ht="13" customHeight="1">
      <c r="C43" s="88" t="s">
        <v>301</v>
      </c>
      <c r="D43" s="89"/>
      <c r="E43" s="90"/>
      <c r="F43" s="90"/>
      <c r="G43" s="90"/>
      <c r="H43" s="90"/>
      <c r="I43" s="90"/>
      <c r="J43" s="90"/>
      <c r="K43" s="90"/>
      <c r="L43" s="90"/>
      <c r="M43" s="90"/>
      <c r="N43" s="90"/>
      <c r="O43" s="19"/>
      <c r="P43" s="15"/>
      <c r="Q43" s="15"/>
      <c r="R43" s="15"/>
      <c r="S43" s="15"/>
      <c r="T43" s="15"/>
      <c r="U43" s="15"/>
      <c r="V43" s="15"/>
      <c r="W43" s="15"/>
      <c r="X43" s="15"/>
      <c r="Y43" s="15"/>
      <c r="Z43" s="15"/>
      <c r="AA43" s="19"/>
      <c r="AB43" s="15"/>
      <c r="AC43" s="15"/>
      <c r="AD43" s="15"/>
      <c r="AE43" s="15"/>
      <c r="AF43" s="15"/>
      <c r="AG43" s="15"/>
      <c r="AH43" s="15"/>
      <c r="AI43" s="15"/>
      <c r="AJ43" s="15"/>
      <c r="AK43" s="15"/>
      <c r="AL43" s="15"/>
      <c r="AM43" s="88" t="s">
        <v>301</v>
      </c>
      <c r="AN43" s="90"/>
      <c r="AO43" s="90"/>
      <c r="AP43" s="90"/>
      <c r="AQ43" s="15"/>
      <c r="AR43" s="15"/>
      <c r="AS43" s="15"/>
      <c r="AT43" s="15"/>
      <c r="AU43" s="15"/>
      <c r="AV43" s="15"/>
      <c r="AW43" s="15"/>
      <c r="AX43" s="15"/>
      <c r="AY43" s="19"/>
    </row>
    <row r="44" spans="2:51" s="11" customFormat="1" ht="6" customHeight="1">
      <c r="C44" s="20"/>
      <c r="D44" s="21"/>
      <c r="E44" s="17"/>
      <c r="F44" s="17"/>
      <c r="G44" s="17"/>
      <c r="H44" s="17"/>
      <c r="I44" s="17"/>
      <c r="J44" s="17"/>
      <c r="K44" s="17"/>
      <c r="L44" s="17"/>
      <c r="M44" s="17"/>
      <c r="N44" s="17"/>
      <c r="O44" s="20"/>
      <c r="P44" s="17"/>
      <c r="Q44" s="17"/>
      <c r="R44" s="17"/>
      <c r="S44" s="17"/>
      <c r="T44" s="17"/>
      <c r="U44" s="17"/>
      <c r="V44" s="17"/>
      <c r="W44" s="17"/>
      <c r="X44" s="17"/>
      <c r="Y44" s="17"/>
      <c r="Z44" s="17"/>
      <c r="AA44" s="20"/>
      <c r="AB44" s="17"/>
      <c r="AC44" s="17"/>
      <c r="AD44" s="17"/>
      <c r="AE44" s="17"/>
      <c r="AF44" s="17"/>
      <c r="AG44" s="17"/>
      <c r="AH44" s="17"/>
      <c r="AI44" s="17"/>
      <c r="AJ44" s="17"/>
      <c r="AK44" s="17"/>
      <c r="AL44" s="17"/>
      <c r="AM44" s="20"/>
      <c r="AN44" s="17"/>
      <c r="AO44" s="17"/>
      <c r="AP44" s="17"/>
      <c r="AQ44" s="17"/>
      <c r="AR44" s="17"/>
      <c r="AS44" s="17"/>
      <c r="AT44" s="17"/>
      <c r="AU44" s="17"/>
      <c r="AV44" s="17"/>
      <c r="AW44" s="17"/>
      <c r="AX44" s="17"/>
      <c r="AY44" s="19"/>
    </row>
    <row r="45" spans="2:51" s="11" customFormat="1" ht="6" customHeight="1">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row>
    <row r="46" spans="2:51" s="11" customFormat="1" ht="6" customHeight="1">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row>
    <row r="47" spans="2:51" s="11" customFormat="1" ht="13" customHeight="1">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row>
    <row r="48" spans="2:51" s="11" customFormat="1" ht="13" customHeight="1">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row>
    <row r="49" spans="1:64" s="11" customFormat="1" ht="13" customHeight="1">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row>
    <row r="50" spans="1:64" ht="13" customHeight="1">
      <c r="U50" s="3"/>
      <c r="V50" s="1" t="s">
        <v>302</v>
      </c>
      <c r="BL50" s="2" t="s">
        <v>139</v>
      </c>
    </row>
    <row r="51" spans="1:64" ht="13" customHeight="1">
      <c r="A51" s="2" t="s">
        <v>305</v>
      </c>
    </row>
    <row r="52" spans="1:64" ht="6"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8"/>
    </row>
    <row r="53" spans="1:64" ht="6" customHeight="1"/>
    <row r="54" spans="1:64" ht="12.5" customHeight="1">
      <c r="A54" s="2" t="s">
        <v>306</v>
      </c>
    </row>
    <row r="55" spans="1:64" ht="12.5" customHeight="1">
      <c r="C55" s="2" t="s">
        <v>291</v>
      </c>
      <c r="O55" s="6" t="str">
        <f>入力シート!B5</f>
        <v>?</v>
      </c>
      <c r="AI55" s="6" t="str">
        <f>IF(入力シート!H6="?"," ","他一名")</f>
        <v xml:space="preserve"> </v>
      </c>
    </row>
    <row r="56" spans="1:64" ht="12.5" customHeight="1">
      <c r="C56" s="2" t="s">
        <v>194</v>
      </c>
      <c r="O56" s="2" t="str">
        <f>Y19</f>
        <v>?</v>
      </c>
      <c r="AE56" s="6"/>
    </row>
    <row r="57" spans="1:64" ht="12.5" customHeight="1">
      <c r="C57" s="2" t="s">
        <v>195</v>
      </c>
      <c r="O57" s="29" t="str">
        <f>入力シート!B7</f>
        <v>?</v>
      </c>
      <c r="P57" s="8"/>
      <c r="Q57" s="8"/>
      <c r="AE57" s="6"/>
    </row>
    <row r="58" spans="1:64" ht="12.5" customHeight="1">
      <c r="C58" s="2" t="s">
        <v>149</v>
      </c>
      <c r="O58" s="6" t="str">
        <f>入力シート!B8</f>
        <v>?</v>
      </c>
      <c r="AE58" s="6"/>
    </row>
    <row r="59" spans="1:64" ht="12.5" customHeight="1">
      <c r="C59" s="2" t="s">
        <v>150</v>
      </c>
      <c r="O59" s="30" t="str">
        <f>入力シート!B9</f>
        <v>?</v>
      </c>
      <c r="P59" s="8"/>
      <c r="Q59" s="8"/>
      <c r="R59" s="8"/>
      <c r="S59" s="8"/>
      <c r="T59" s="8"/>
      <c r="U59" s="8"/>
      <c r="AE59" s="6"/>
    </row>
    <row r="60" spans="1:64" ht="6"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8"/>
    </row>
    <row r="61" spans="1:64" ht="6" customHeight="1"/>
    <row r="62" spans="1:64" ht="12.5" customHeight="1">
      <c r="A62" s="2" t="s">
        <v>377</v>
      </c>
    </row>
    <row r="63" spans="1:64" ht="12.5" customHeight="1">
      <c r="C63" s="2" t="s">
        <v>196</v>
      </c>
      <c r="O63" s="176" t="s">
        <v>197</v>
      </c>
      <c r="S63" s="176" t="s">
        <v>198</v>
      </c>
      <c r="AD63" s="176" t="s">
        <v>514</v>
      </c>
      <c r="AI63" s="176" t="s">
        <v>199</v>
      </c>
      <c r="AM63" s="514" t="e">
        <f>#REF!</f>
        <v>#REF!</v>
      </c>
      <c r="AN63" s="8"/>
      <c r="AO63" s="8"/>
      <c r="AP63" s="8"/>
      <c r="AQ63" s="8"/>
      <c r="AR63" s="176" t="s">
        <v>190</v>
      </c>
    </row>
    <row r="64" spans="1:64" ht="12.5" customHeight="1">
      <c r="C64" s="2" t="s">
        <v>194</v>
      </c>
      <c r="O64" s="176" t="e">
        <f>#REF!</f>
        <v>#REF!</v>
      </c>
      <c r="P64" s="31"/>
      <c r="Q64" s="31"/>
      <c r="R64" s="31"/>
      <c r="S64" s="31"/>
      <c r="T64" s="31"/>
    </row>
    <row r="65" spans="1:52" ht="12.5" customHeight="1">
      <c r="C65" s="2" t="s">
        <v>286</v>
      </c>
      <c r="O65" s="176" t="e">
        <f>#REF!</f>
        <v>#REF!</v>
      </c>
      <c r="Z65" s="2" t="e">
        <f>#REF!</f>
        <v>#REF!</v>
      </c>
      <c r="AA65" s="176"/>
      <c r="AI65" s="176" t="s">
        <v>199</v>
      </c>
      <c r="AM65" s="514" t="e">
        <f>#REF!</f>
        <v>#REF!</v>
      </c>
      <c r="AN65" s="8"/>
      <c r="AO65" s="8"/>
      <c r="AP65" s="8"/>
      <c r="AQ65" s="8"/>
      <c r="AR65" s="176" t="s">
        <v>190</v>
      </c>
    </row>
    <row r="66" spans="1:52" ht="12.5" customHeight="1">
      <c r="C66" s="2" t="s">
        <v>675</v>
      </c>
      <c r="O66" s="176" t="e">
        <f>#REF!</f>
        <v>#REF!</v>
      </c>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row>
    <row r="67" spans="1:52" ht="12.5" customHeight="1">
      <c r="C67" s="2" t="s">
        <v>167</v>
      </c>
      <c r="O67" s="176" t="e">
        <f>#REF!</f>
        <v>#REF!</v>
      </c>
      <c r="P67" s="31"/>
      <c r="Q67" s="31"/>
      <c r="R67" s="31"/>
      <c r="S67" s="31"/>
      <c r="T67" s="31"/>
      <c r="U67" s="31"/>
    </row>
    <row r="68" spans="1:52" ht="12.5" customHeight="1">
      <c r="C68" s="2" t="s">
        <v>676</v>
      </c>
      <c r="O68" s="176" t="e">
        <f>#REF!</f>
        <v>#REF!</v>
      </c>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row>
    <row r="69" spans="1:52" ht="12.5" customHeight="1">
      <c r="C69" s="2" t="s">
        <v>677</v>
      </c>
      <c r="O69" s="176" t="e">
        <f>#REF!</f>
        <v>#REF!</v>
      </c>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row>
    <row r="70" spans="1:52" ht="6" customHeight="1">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8"/>
    </row>
    <row r="71" spans="1:52" ht="6" customHeight="1"/>
    <row r="72" spans="1:52" ht="12.5" customHeight="1">
      <c r="A72" s="2" t="s">
        <v>185</v>
      </c>
    </row>
    <row r="73" spans="1:52" ht="12.5" customHeight="1">
      <c r="B73" s="2" t="s">
        <v>255</v>
      </c>
    </row>
    <row r="74" spans="1:52" ht="12.5" customHeight="1">
      <c r="C74" s="2" t="s">
        <v>196</v>
      </c>
      <c r="O74" s="176" t="s">
        <v>197</v>
      </c>
      <c r="S74" s="2" t="s">
        <v>198</v>
      </c>
      <c r="AD74" s="176" t="s">
        <v>663</v>
      </c>
      <c r="AI74" s="176" t="s">
        <v>199</v>
      </c>
      <c r="AM74" s="514" t="e">
        <f>#REF!</f>
        <v>#REF!</v>
      </c>
      <c r="AN74" s="8"/>
      <c r="AO74" s="8"/>
      <c r="AP74" s="8"/>
      <c r="AQ74" s="8"/>
      <c r="AR74" s="176" t="s">
        <v>190</v>
      </c>
    </row>
    <row r="75" spans="1:52" ht="12.5" customHeight="1">
      <c r="C75" s="2" t="s">
        <v>194</v>
      </c>
      <c r="O75" s="515" t="e">
        <f>#REF!</f>
        <v>#REF!</v>
      </c>
      <c r="P75" s="8"/>
      <c r="Q75" s="8"/>
      <c r="R75" s="8"/>
      <c r="S75" s="8"/>
      <c r="T75" s="8"/>
      <c r="AI75" s="176"/>
    </row>
    <row r="76" spans="1:52" ht="12.5" customHeight="1">
      <c r="C76" s="2" t="s">
        <v>286</v>
      </c>
      <c r="O76" s="176" t="e">
        <f>O65</f>
        <v>#REF!</v>
      </c>
      <c r="Z76" s="176" t="e">
        <f>Z65</f>
        <v>#REF!</v>
      </c>
      <c r="AI76" s="176" t="s">
        <v>199</v>
      </c>
      <c r="AM76" s="514" t="e">
        <f>#REF!</f>
        <v>#REF!</v>
      </c>
      <c r="AN76" s="8"/>
      <c r="AO76" s="8"/>
      <c r="AP76" s="8"/>
      <c r="AQ76" s="8"/>
      <c r="AR76" s="176" t="s">
        <v>190</v>
      </c>
    </row>
    <row r="77" spans="1:52" ht="12.5" customHeight="1">
      <c r="C77" s="2" t="s">
        <v>675</v>
      </c>
      <c r="O77" s="176" t="e">
        <f>#REF!</f>
        <v>#REF!</v>
      </c>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row>
    <row r="78" spans="1:52" ht="12.5" customHeight="1">
      <c r="C78" s="2" t="s">
        <v>167</v>
      </c>
      <c r="O78" s="515" t="e">
        <f>#REF!</f>
        <v>#REF!</v>
      </c>
      <c r="P78" s="8"/>
      <c r="Q78" s="31"/>
      <c r="R78" s="31"/>
      <c r="S78" s="31"/>
      <c r="T78" s="31"/>
      <c r="U78" s="31"/>
    </row>
    <row r="79" spans="1:52" ht="12.5" customHeight="1">
      <c r="C79" s="2" t="s">
        <v>676</v>
      </c>
      <c r="O79" s="176" t="e">
        <f>#REF!</f>
        <v>#REF!</v>
      </c>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8"/>
    </row>
    <row r="80" spans="1:52" ht="12.5" customHeight="1">
      <c r="C80" s="2" t="s">
        <v>677</v>
      </c>
      <c r="O80" s="176" t="e">
        <f>#REF!</f>
        <v>#REF!</v>
      </c>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8"/>
    </row>
    <row r="81" spans="1:51" ht="12.5" customHeight="1">
      <c r="C81" s="2" t="s">
        <v>578</v>
      </c>
      <c r="P81" s="31"/>
      <c r="Q81" s="31"/>
      <c r="R81" s="31"/>
      <c r="S81" s="31"/>
      <c r="U81" s="31" t="str">
        <f>入力シート!O23</f>
        <v>設計図書一式</v>
      </c>
      <c r="V81" s="31"/>
      <c r="W81" s="31"/>
      <c r="X81" s="31"/>
      <c r="Y81" s="31"/>
      <c r="Z81" s="31"/>
      <c r="AA81" s="31"/>
      <c r="AB81" s="31"/>
      <c r="AC81" s="31"/>
      <c r="AD81" s="31"/>
      <c r="AE81" s="31"/>
      <c r="AF81" s="31"/>
      <c r="AG81" s="31"/>
      <c r="AH81" s="31"/>
      <c r="AI81" s="31"/>
      <c r="AJ81" s="31"/>
      <c r="AK81" s="31"/>
      <c r="AL81" s="31"/>
      <c r="AM81" s="31"/>
      <c r="AN81" s="31"/>
      <c r="AO81" s="31"/>
      <c r="AP81" s="31"/>
      <c r="AQ81" s="8"/>
    </row>
    <row r="82" spans="1:51" ht="6" customHeight="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8"/>
    </row>
    <row r="83" spans="1:51" ht="12.5" customHeight="1">
      <c r="B83" s="2" t="s">
        <v>546</v>
      </c>
      <c r="O83" s="31"/>
      <c r="P83" s="2" t="e">
        <f>IF(#REF!=1,"無し"," ")</f>
        <v>#REF!</v>
      </c>
      <c r="Q83" s="31"/>
      <c r="S83" s="31"/>
      <c r="T83" s="31"/>
      <c r="U83" s="31"/>
      <c r="V83" s="31"/>
      <c r="W83" s="31"/>
      <c r="X83" s="31"/>
      <c r="Y83" s="31"/>
      <c r="AA83" s="31"/>
      <c r="AB83" s="31"/>
      <c r="AC83" s="31"/>
      <c r="AD83" s="31"/>
      <c r="AE83" s="31"/>
      <c r="AF83" s="31"/>
      <c r="AG83" s="31"/>
      <c r="AH83" s="31"/>
      <c r="AI83" s="31"/>
      <c r="AJ83" s="31"/>
      <c r="AK83" s="31"/>
      <c r="AL83" s="31"/>
      <c r="AM83" s="31"/>
      <c r="AN83" s="31"/>
      <c r="AO83" s="31"/>
      <c r="AP83" s="31"/>
      <c r="AQ83" s="8"/>
    </row>
    <row r="84" spans="1:51" ht="12.5" customHeight="1">
      <c r="C84" s="2" t="s">
        <v>196</v>
      </c>
      <c r="O84" s="2" t="s">
        <v>197</v>
      </c>
      <c r="S84" s="2" t="s">
        <v>198</v>
      </c>
      <c r="AD84" s="2" t="s">
        <v>664</v>
      </c>
      <c r="AI84" s="2" t="s">
        <v>199</v>
      </c>
      <c r="AM84" s="8" t="e">
        <f>IF(#REF!=1," ",#REF!)</f>
        <v>#REF!</v>
      </c>
      <c r="AN84" s="8"/>
      <c r="AO84" s="8"/>
      <c r="AP84" s="8"/>
      <c r="AQ84" s="8"/>
      <c r="AR84" s="2" t="s">
        <v>190</v>
      </c>
    </row>
    <row r="85" spans="1:51" ht="12.5" customHeight="1">
      <c r="C85" s="2" t="s">
        <v>194</v>
      </c>
      <c r="O85" s="32" t="e">
        <f>IF(#REF!=1," ",#REF!)</f>
        <v>#REF!</v>
      </c>
      <c r="Q85" s="8"/>
      <c r="R85" s="8"/>
      <c r="S85" s="8"/>
      <c r="T85" s="8"/>
      <c r="AM85" s="31"/>
      <c r="AN85" s="31"/>
      <c r="AO85" s="31"/>
      <c r="AP85" s="31"/>
      <c r="AQ85" s="8"/>
    </row>
    <row r="86" spans="1:51" ht="12.5" customHeight="1">
      <c r="C86" s="2" t="s">
        <v>286</v>
      </c>
      <c r="O86" s="2" t="e">
        <f>IF(#REF!=1," ",#REF!)</f>
        <v>#REF!</v>
      </c>
      <c r="Z86" s="2" t="e">
        <f>IF(#REF!=1," ",#REF!)</f>
        <v>#REF!</v>
      </c>
      <c r="AI86" s="2" t="s">
        <v>199</v>
      </c>
      <c r="AM86" s="8" t="e">
        <f>IF(#REF!=1," ",#REF!)</f>
        <v>#REF!</v>
      </c>
      <c r="AN86" s="8"/>
      <c r="AO86" s="8"/>
      <c r="AP86" s="8"/>
      <c r="AQ86" s="8"/>
      <c r="AR86" s="2" t="s">
        <v>190</v>
      </c>
    </row>
    <row r="87" spans="1:51" ht="12.5" customHeight="1">
      <c r="C87" s="2" t="s">
        <v>675</v>
      </c>
      <c r="O87" s="31" t="e">
        <f>IF(#REF!=1," ",#REF!)</f>
        <v>#REF!</v>
      </c>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8"/>
    </row>
    <row r="88" spans="1:51" ht="12.5" customHeight="1">
      <c r="C88" s="2" t="s">
        <v>472</v>
      </c>
      <c r="O88" s="32" t="e">
        <f>IF(#REF!=1," ",#REF!)</f>
        <v>#REF!</v>
      </c>
      <c r="Q88" s="31"/>
      <c r="R88" s="31"/>
      <c r="S88" s="31"/>
      <c r="T88" s="31"/>
      <c r="U88" s="31"/>
      <c r="AM88" s="31"/>
      <c r="AN88" s="31"/>
      <c r="AO88" s="31"/>
      <c r="AP88" s="31"/>
      <c r="AQ88" s="8"/>
    </row>
    <row r="89" spans="1:51" ht="12.5" customHeight="1">
      <c r="C89" s="2" t="s">
        <v>676</v>
      </c>
      <c r="O89" s="31" t="e">
        <f>IF(#REF!=1," ",#REF!)</f>
        <v>#REF!</v>
      </c>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8"/>
    </row>
    <row r="90" spans="1:51" ht="12.5" customHeight="1">
      <c r="C90" s="2" t="s">
        <v>677</v>
      </c>
      <c r="O90" s="31" t="e">
        <f>IF(#REF!=1," ",#REF!)</f>
        <v>#REF!</v>
      </c>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8"/>
    </row>
    <row r="91" spans="1:51" ht="12.5" customHeight="1">
      <c r="C91" s="2" t="s">
        <v>578</v>
      </c>
      <c r="Q91" s="31"/>
      <c r="R91" s="31"/>
      <c r="S91" s="31"/>
      <c r="U91" s="31" t="e">
        <f>IF(#REF!=1," ",#REF!)</f>
        <v>#REF!</v>
      </c>
      <c r="V91" s="31"/>
      <c r="W91" s="31"/>
      <c r="X91" s="31"/>
      <c r="Y91" s="31"/>
      <c r="Z91" s="31"/>
      <c r="AA91" s="31"/>
      <c r="AB91" s="31"/>
      <c r="AC91" s="31"/>
      <c r="AD91" s="31"/>
      <c r="AE91" s="31"/>
      <c r="AF91" s="31"/>
      <c r="AG91" s="31"/>
      <c r="AH91" s="31"/>
      <c r="AI91" s="31"/>
      <c r="AJ91" s="31"/>
      <c r="AK91" s="31"/>
      <c r="AL91" s="31"/>
      <c r="AM91" s="31"/>
      <c r="AN91" s="31"/>
      <c r="AO91" s="31"/>
      <c r="AP91" s="31"/>
      <c r="AQ91" s="8"/>
    </row>
    <row r="92" spans="1:51" ht="6" customHeight="1">
      <c r="A92" s="33"/>
      <c r="B92" s="33"/>
      <c r="C92" s="33"/>
      <c r="D92" s="33"/>
      <c r="E92" s="33"/>
      <c r="F92" s="33"/>
      <c r="G92" s="33"/>
      <c r="H92" s="33"/>
      <c r="I92" s="33"/>
      <c r="J92" s="33"/>
      <c r="K92" s="33"/>
      <c r="L92" s="33"/>
      <c r="M92" s="33"/>
      <c r="N92" s="33"/>
      <c r="O92" s="34"/>
      <c r="P92" s="33"/>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5"/>
      <c r="AR92" s="33"/>
      <c r="AS92" s="33"/>
      <c r="AT92" s="33"/>
      <c r="AU92" s="33"/>
      <c r="AV92" s="33"/>
      <c r="AW92" s="33"/>
      <c r="AX92" s="33"/>
      <c r="AY92" s="33"/>
    </row>
    <row r="93" spans="1:51" ht="6" customHeight="1">
      <c r="A93" s="14"/>
      <c r="B93" s="14"/>
      <c r="C93" s="14"/>
      <c r="D93" s="14"/>
      <c r="E93" s="14"/>
      <c r="F93" s="14"/>
      <c r="G93" s="14"/>
      <c r="H93" s="14"/>
      <c r="I93" s="14"/>
      <c r="J93" s="14"/>
      <c r="K93" s="14"/>
      <c r="L93" s="14"/>
      <c r="M93" s="14"/>
      <c r="N93" s="14"/>
      <c r="O93" s="36"/>
      <c r="P93" s="14"/>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7"/>
      <c r="AR93" s="14"/>
      <c r="AS93" s="14"/>
      <c r="AT93" s="14"/>
      <c r="AU93" s="14"/>
      <c r="AV93" s="14"/>
      <c r="AW93" s="14"/>
      <c r="AX93" s="14"/>
      <c r="AY93" s="14"/>
    </row>
    <row r="94" spans="1:51" ht="12.5" customHeight="1">
      <c r="C94" s="2" t="s">
        <v>196</v>
      </c>
      <c r="O94" s="2" t="s">
        <v>197</v>
      </c>
      <c r="S94" s="2" t="s">
        <v>198</v>
      </c>
      <c r="AD94" s="2" t="s">
        <v>663</v>
      </c>
      <c r="AI94" s="2" t="s">
        <v>199</v>
      </c>
      <c r="AM94" s="38" t="e">
        <f>IF(#REF!="?"," ",#REF!)</f>
        <v>#REF!</v>
      </c>
      <c r="AN94" s="8"/>
      <c r="AO94" s="8"/>
      <c r="AP94" s="8"/>
      <c r="AQ94" s="8"/>
      <c r="AR94" s="2" t="s">
        <v>190</v>
      </c>
    </row>
    <row r="95" spans="1:51" ht="12.5" customHeight="1">
      <c r="C95" s="2" t="s">
        <v>194</v>
      </c>
      <c r="O95" s="39" t="e">
        <f>IF(#REF!="?"," ",#REF!)</f>
        <v>#REF!</v>
      </c>
      <c r="Q95" s="8"/>
      <c r="R95" s="8"/>
      <c r="S95" s="8"/>
      <c r="T95" s="8"/>
      <c r="AM95" s="31"/>
      <c r="AN95" s="31"/>
      <c r="AO95" s="31"/>
      <c r="AP95" s="31"/>
      <c r="AQ95" s="8"/>
    </row>
    <row r="96" spans="1:51" ht="12.5" customHeight="1">
      <c r="C96" s="2" t="s">
        <v>286</v>
      </c>
      <c r="O96" s="2" t="e">
        <f>IF(#REF!=1," ",#REF!)</f>
        <v>#REF!</v>
      </c>
      <c r="Z96" s="2" t="e">
        <f>IF(#REF!=1," ",#REF!)</f>
        <v>#REF!</v>
      </c>
      <c r="AI96" s="2" t="s">
        <v>199</v>
      </c>
      <c r="AM96" s="38" t="e">
        <f>IF(#REF!="?"," ",#REF!)</f>
        <v>#REF!</v>
      </c>
      <c r="AN96" s="8"/>
      <c r="AO96" s="8"/>
      <c r="AP96" s="8"/>
      <c r="AQ96" s="8"/>
      <c r="AR96" s="2" t="s">
        <v>190</v>
      </c>
    </row>
    <row r="97" spans="1:51" ht="12.5" customHeight="1">
      <c r="C97" s="2" t="s">
        <v>675</v>
      </c>
      <c r="O97" s="39" t="e">
        <f>IF(#REF!="?"," ",#REF!)</f>
        <v>#REF!</v>
      </c>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8"/>
    </row>
    <row r="98" spans="1:51" ht="12.5" customHeight="1">
      <c r="C98" s="2" t="s">
        <v>529</v>
      </c>
      <c r="O98" s="39" t="e">
        <f>IF(#REF!="?"," ",#REF!)</f>
        <v>#REF!</v>
      </c>
      <c r="Q98" s="31"/>
      <c r="R98" s="31"/>
      <c r="S98" s="31"/>
      <c r="T98" s="31"/>
      <c r="U98" s="31"/>
      <c r="AM98" s="31"/>
      <c r="AN98" s="31"/>
      <c r="AO98" s="31"/>
      <c r="AP98" s="31"/>
      <c r="AQ98" s="8"/>
    </row>
    <row r="99" spans="1:51" ht="12.5" customHeight="1">
      <c r="C99" s="2" t="s">
        <v>676</v>
      </c>
      <c r="O99" s="39" t="e">
        <f>IF(#REF!="?"," ",#REF!)</f>
        <v>#REF!</v>
      </c>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8"/>
    </row>
    <row r="100" spans="1:51" ht="12.5" customHeight="1">
      <c r="C100" s="2" t="s">
        <v>677</v>
      </c>
      <c r="O100" s="39" t="e">
        <f>IF(#REF!="?"," ",#REF!)</f>
        <v>#REF!</v>
      </c>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8"/>
    </row>
    <row r="101" spans="1:51" ht="12.5" customHeight="1">
      <c r="C101" s="2" t="s">
        <v>578</v>
      </c>
      <c r="O101" s="31"/>
      <c r="R101" s="31"/>
      <c r="S101" s="31"/>
      <c r="U101" s="39" t="e">
        <f>IF(#REF!="?"," ",#REF!)</f>
        <v>#REF!</v>
      </c>
      <c r="V101" s="31"/>
      <c r="W101" s="31"/>
      <c r="X101" s="31"/>
      <c r="Y101" s="31"/>
      <c r="Z101" s="31"/>
      <c r="AA101" s="31"/>
      <c r="AB101" s="31"/>
      <c r="AC101" s="31"/>
      <c r="AD101" s="31"/>
      <c r="AE101" s="31"/>
      <c r="AF101" s="31"/>
      <c r="AG101" s="31"/>
      <c r="AH101" s="31"/>
      <c r="AI101" s="31"/>
      <c r="AJ101" s="31"/>
      <c r="AK101" s="31"/>
      <c r="AL101" s="31"/>
      <c r="AM101" s="31"/>
      <c r="AN101" s="31"/>
      <c r="AO101" s="31"/>
      <c r="AP101" s="31"/>
      <c r="AQ101" s="8"/>
    </row>
    <row r="102" spans="1:51" ht="6" customHeight="1">
      <c r="A102" s="33"/>
      <c r="B102" s="33"/>
      <c r="C102" s="33"/>
      <c r="D102" s="33"/>
      <c r="E102" s="33"/>
      <c r="F102" s="33"/>
      <c r="G102" s="33"/>
      <c r="H102" s="33"/>
      <c r="I102" s="33"/>
      <c r="J102" s="33"/>
      <c r="K102" s="33"/>
      <c r="L102" s="33"/>
      <c r="M102" s="33"/>
      <c r="N102" s="33"/>
      <c r="O102" s="34"/>
      <c r="P102" s="33"/>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5"/>
      <c r="AR102" s="33"/>
      <c r="AS102" s="33"/>
      <c r="AT102" s="33"/>
      <c r="AU102" s="33"/>
      <c r="AV102" s="33"/>
      <c r="AW102" s="33"/>
      <c r="AX102" s="33"/>
      <c r="AY102" s="33"/>
    </row>
    <row r="103" spans="1:51" ht="6" customHeight="1">
      <c r="A103" s="14"/>
      <c r="B103" s="14"/>
      <c r="C103" s="14"/>
      <c r="D103" s="14"/>
      <c r="E103" s="14"/>
      <c r="F103" s="14"/>
      <c r="G103" s="14"/>
      <c r="H103" s="14"/>
      <c r="I103" s="14"/>
      <c r="J103" s="14"/>
      <c r="K103" s="14"/>
      <c r="L103" s="14"/>
      <c r="M103" s="14"/>
      <c r="N103" s="14"/>
      <c r="O103" s="36"/>
      <c r="P103" s="14"/>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7"/>
      <c r="AR103" s="14"/>
      <c r="AS103" s="14"/>
      <c r="AT103" s="14"/>
      <c r="AU103" s="14"/>
      <c r="AV103" s="14"/>
      <c r="AW103" s="14"/>
      <c r="AX103" s="14"/>
      <c r="AY103" s="14"/>
    </row>
    <row r="104" spans="1:51" ht="12.5" customHeight="1">
      <c r="C104" s="2" t="s">
        <v>196</v>
      </c>
      <c r="O104" s="2" t="s">
        <v>197</v>
      </c>
      <c r="S104" s="2" t="s">
        <v>198</v>
      </c>
      <c r="AD104" s="2" t="str">
        <f>AD94</f>
        <v>(大臣)</v>
      </c>
      <c r="AI104" s="2" t="s">
        <v>199</v>
      </c>
      <c r="AM104" s="38" t="e">
        <f>IF(#REF!="?"," ",#REF!)</f>
        <v>#REF!</v>
      </c>
      <c r="AN104" s="8"/>
      <c r="AO104" s="8"/>
      <c r="AP104" s="8"/>
      <c r="AQ104" s="8"/>
      <c r="AR104" s="2" t="s">
        <v>190</v>
      </c>
    </row>
    <row r="105" spans="1:51" ht="12.5" customHeight="1">
      <c r="C105" s="2" t="s">
        <v>194</v>
      </c>
      <c r="O105" s="39" t="e">
        <f>IF(#REF!="?"," ",#REF!)</f>
        <v>#REF!</v>
      </c>
      <c r="Q105" s="8"/>
      <c r="R105" s="8"/>
      <c r="S105" s="8"/>
      <c r="T105" s="8"/>
      <c r="AM105" s="31"/>
      <c r="AN105" s="31"/>
      <c r="AO105" s="31"/>
      <c r="AP105" s="31"/>
      <c r="AQ105" s="8"/>
    </row>
    <row r="106" spans="1:51" ht="12.5" customHeight="1">
      <c r="C106" s="2" t="s">
        <v>286</v>
      </c>
      <c r="O106" s="2" t="e">
        <f>IF(#REF!=1," ",#REF!)</f>
        <v>#REF!</v>
      </c>
      <c r="Z106" s="2" t="e">
        <f>IF(#REF!=1," ",#REF!)</f>
        <v>#REF!</v>
      </c>
      <c r="AI106" s="2" t="s">
        <v>199</v>
      </c>
      <c r="AM106" s="38" t="e">
        <f>IF(#REF!="?"," ",#REF!)</f>
        <v>#REF!</v>
      </c>
      <c r="AN106" s="8"/>
      <c r="AO106" s="8"/>
      <c r="AP106" s="8"/>
      <c r="AQ106" s="8"/>
      <c r="AR106" s="2" t="s">
        <v>190</v>
      </c>
    </row>
    <row r="107" spans="1:51" ht="12.5" customHeight="1">
      <c r="C107" s="2" t="s">
        <v>675</v>
      </c>
      <c r="O107" s="39" t="e">
        <f>IF(#REF!="?"," ",#REF!)</f>
        <v>#REF!</v>
      </c>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8"/>
    </row>
    <row r="108" spans="1:51" ht="12.5" customHeight="1">
      <c r="C108" s="2" t="s">
        <v>529</v>
      </c>
      <c r="O108" s="39" t="e">
        <f>IF(#REF!="?"," ",#REF!)</f>
        <v>#REF!</v>
      </c>
      <c r="Q108" s="31"/>
      <c r="R108" s="31"/>
      <c r="S108" s="31"/>
      <c r="T108" s="31"/>
      <c r="U108" s="31"/>
      <c r="AM108" s="31"/>
      <c r="AN108" s="31"/>
      <c r="AO108" s="31"/>
      <c r="AP108" s="31"/>
      <c r="AQ108" s="8"/>
    </row>
    <row r="109" spans="1:51" ht="12.5" customHeight="1">
      <c r="C109" s="2" t="s">
        <v>676</v>
      </c>
      <c r="O109" s="39" t="e">
        <f>IF(#REF!="?"," ",#REF!)</f>
        <v>#REF!</v>
      </c>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8"/>
    </row>
    <row r="110" spans="1:51" ht="12.5" customHeight="1">
      <c r="C110" s="2" t="s">
        <v>677</v>
      </c>
      <c r="O110" s="39" t="e">
        <f>IF(#REF!="?"," ",#REF!)</f>
        <v>#REF!</v>
      </c>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8"/>
    </row>
    <row r="111" spans="1:51" ht="12.5" customHeight="1">
      <c r="C111" s="2" t="s">
        <v>578</v>
      </c>
      <c r="O111" s="31"/>
      <c r="Q111" s="31"/>
      <c r="R111" s="31"/>
      <c r="S111" s="31"/>
      <c r="U111" s="40" t="e">
        <f>IF(#REF!="?"," ",#REF!)</f>
        <v>#REF!</v>
      </c>
      <c r="V111" s="31"/>
      <c r="W111" s="31"/>
      <c r="X111" s="31"/>
      <c r="Y111" s="31"/>
      <c r="Z111" s="31"/>
      <c r="AA111" s="31"/>
      <c r="AB111" s="31"/>
      <c r="AC111" s="31"/>
      <c r="AD111" s="31"/>
      <c r="AE111" s="31"/>
      <c r="AF111" s="31"/>
      <c r="AG111" s="31"/>
      <c r="AH111" s="31"/>
      <c r="AI111" s="31"/>
      <c r="AJ111" s="31"/>
      <c r="AK111" s="31"/>
      <c r="AL111" s="31"/>
      <c r="AM111" s="31"/>
      <c r="AN111" s="31"/>
      <c r="AO111" s="31"/>
      <c r="AP111" s="31"/>
      <c r="AQ111" s="8"/>
    </row>
    <row r="112" spans="1:51" s="14" customFormat="1" ht="6" customHeight="1">
      <c r="O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7"/>
    </row>
    <row r="113" spans="1:64" ht="6" customHeight="1">
      <c r="A113" s="14"/>
      <c r="B113" s="14"/>
      <c r="C113" s="14"/>
      <c r="D113" s="14"/>
      <c r="E113" s="14"/>
      <c r="F113" s="14"/>
      <c r="G113" s="14"/>
      <c r="H113" s="14"/>
      <c r="I113" s="14"/>
      <c r="J113" s="14"/>
      <c r="K113" s="14"/>
      <c r="L113" s="14"/>
      <c r="M113" s="14"/>
      <c r="N113" s="14"/>
      <c r="O113" s="36"/>
      <c r="P113" s="14"/>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7"/>
      <c r="AR113" s="14"/>
      <c r="AS113" s="14"/>
      <c r="AT113" s="14"/>
      <c r="AU113" s="14"/>
      <c r="AV113" s="14"/>
      <c r="AW113" s="14"/>
      <c r="AX113" s="14"/>
      <c r="AY113" s="14"/>
    </row>
    <row r="114" spans="1:64" ht="12" customHeight="1">
      <c r="O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8"/>
      <c r="BL114" s="2" t="s">
        <v>579</v>
      </c>
    </row>
    <row r="115" spans="1:64" s="14" customFormat="1" ht="12.5" customHeight="1">
      <c r="B115" s="14" t="s">
        <v>275</v>
      </c>
      <c r="O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7"/>
    </row>
    <row r="116" spans="1:64" ht="12.5" customHeight="1">
      <c r="B116" s="2" t="s">
        <v>468</v>
      </c>
      <c r="O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8"/>
    </row>
    <row r="117" spans="1:64" ht="6" customHeight="1">
      <c r="O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8"/>
    </row>
    <row r="118" spans="1:64" ht="12.5" customHeight="1">
      <c r="B118" s="2" t="e">
        <f>IF(#REF!="?","□","■")</f>
        <v>#REF!</v>
      </c>
      <c r="D118" s="2" t="s">
        <v>424</v>
      </c>
      <c r="O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8"/>
    </row>
    <row r="119" spans="1:64" ht="12.5" customHeight="1">
      <c r="C119" s="2" t="s">
        <v>427</v>
      </c>
      <c r="I119" s="41" t="e">
        <f>IF(#REF!="?"," ",#REF!)</f>
        <v>#REF!</v>
      </c>
      <c r="O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8"/>
    </row>
    <row r="120" spans="1:64" ht="12.5" customHeight="1">
      <c r="C120" s="2" t="s">
        <v>510</v>
      </c>
      <c r="H120" s="2" t="s">
        <v>564</v>
      </c>
      <c r="O120" s="31"/>
      <c r="Q120" s="31"/>
      <c r="R120" s="31"/>
      <c r="S120" s="31"/>
      <c r="T120" s="31"/>
      <c r="U120" s="31"/>
      <c r="V120" s="31"/>
      <c r="W120" s="40" t="e">
        <f>IF(#REF!="?"," ",#REF!)</f>
        <v>#REF!</v>
      </c>
      <c r="X120" s="31"/>
      <c r="Y120" s="31"/>
      <c r="Z120" s="31"/>
      <c r="AB120" s="31"/>
      <c r="AC120" s="31"/>
      <c r="AD120" s="31" t="s">
        <v>565</v>
      </c>
      <c r="AE120" s="31"/>
      <c r="AF120" s="31"/>
      <c r="AG120" s="31"/>
      <c r="AH120" s="31"/>
      <c r="AI120" s="31"/>
      <c r="AJ120" s="31"/>
      <c r="AK120" s="31"/>
      <c r="AL120" s="31"/>
      <c r="AM120" s="31"/>
      <c r="AN120" s="31"/>
      <c r="AO120" s="31"/>
      <c r="AP120" s="31"/>
      <c r="AQ120" s="8"/>
    </row>
    <row r="121" spans="1:64" ht="6" customHeight="1">
      <c r="O121" s="31"/>
      <c r="Q121" s="31"/>
      <c r="R121" s="31"/>
      <c r="S121" s="31"/>
      <c r="T121" s="31"/>
      <c r="U121" s="31"/>
      <c r="V121" s="31"/>
      <c r="W121" s="31"/>
      <c r="X121" s="31"/>
      <c r="Y121" s="31"/>
      <c r="Z121" s="31"/>
      <c r="AB121" s="31"/>
      <c r="AC121" s="31"/>
      <c r="AD121" s="31"/>
      <c r="AE121" s="31"/>
      <c r="AF121" s="31"/>
      <c r="AG121" s="31"/>
      <c r="AH121" s="31"/>
      <c r="AI121" s="31"/>
      <c r="AJ121" s="31"/>
      <c r="AK121" s="31"/>
      <c r="AL121" s="31"/>
      <c r="AM121" s="31"/>
      <c r="AN121" s="31"/>
      <c r="AO121" s="31"/>
      <c r="AP121" s="31"/>
      <c r="AQ121" s="8"/>
    </row>
    <row r="122" spans="1:64" ht="12.5" customHeight="1">
      <c r="B122" s="2" t="e">
        <f>IF(#REF!="?","□","■")</f>
        <v>#REF!</v>
      </c>
      <c r="D122" s="2" t="s">
        <v>481</v>
      </c>
      <c r="O122" s="31"/>
      <c r="Q122" s="31"/>
      <c r="R122" s="31"/>
      <c r="S122" s="31"/>
      <c r="T122" s="31"/>
      <c r="U122" s="31"/>
      <c r="V122" s="31"/>
      <c r="W122" s="31"/>
      <c r="X122" s="31"/>
      <c r="Y122" s="31"/>
      <c r="Z122" s="31"/>
      <c r="AB122" s="31"/>
      <c r="AC122" s="31"/>
      <c r="AD122" s="31"/>
      <c r="AE122" s="31"/>
      <c r="AF122" s="31"/>
      <c r="AG122" s="31"/>
      <c r="AH122" s="31"/>
      <c r="AI122" s="31"/>
      <c r="AJ122" s="31"/>
      <c r="AK122" s="31"/>
      <c r="AL122" s="31"/>
      <c r="AM122" s="31"/>
      <c r="AN122" s="31"/>
      <c r="AO122" s="31"/>
      <c r="AP122" s="31"/>
      <c r="AQ122" s="8"/>
    </row>
    <row r="123" spans="1:64" ht="12.5" customHeight="1">
      <c r="C123" s="2" t="s">
        <v>427</v>
      </c>
      <c r="I123" s="41" t="e">
        <f>IF(#REF!="?"," ",#REF!)</f>
        <v>#REF!</v>
      </c>
      <c r="O123" s="31"/>
      <c r="Q123" s="31"/>
      <c r="R123" s="31"/>
      <c r="S123" s="31"/>
      <c r="T123" s="31"/>
      <c r="U123" s="31"/>
      <c r="V123" s="31"/>
      <c r="W123" s="31"/>
      <c r="X123" s="31"/>
      <c r="Y123" s="31"/>
      <c r="Z123" s="31"/>
      <c r="AB123" s="31"/>
      <c r="AC123" s="31"/>
      <c r="AD123" s="31"/>
      <c r="AE123" s="31"/>
      <c r="AF123" s="31"/>
      <c r="AG123" s="31"/>
      <c r="AH123" s="31"/>
      <c r="AI123" s="31"/>
      <c r="AJ123" s="31"/>
      <c r="AK123" s="31"/>
      <c r="AL123" s="31"/>
      <c r="AM123" s="31"/>
      <c r="AN123" s="31"/>
      <c r="AO123" s="31"/>
      <c r="AP123" s="31"/>
      <c r="AQ123" s="8"/>
    </row>
    <row r="124" spans="1:64" ht="12.5" customHeight="1">
      <c r="C124" s="2" t="s">
        <v>510</v>
      </c>
      <c r="H124" s="2" t="s">
        <v>564</v>
      </c>
      <c r="O124" s="31"/>
      <c r="Q124" s="31"/>
      <c r="R124" s="31"/>
      <c r="S124" s="31"/>
      <c r="T124" s="31"/>
      <c r="U124" s="31"/>
      <c r="V124" s="31"/>
      <c r="W124" s="40" t="e">
        <f>IF(#REF!="?"," ",#REF!)</f>
        <v>#REF!</v>
      </c>
      <c r="X124" s="31"/>
      <c r="Y124" s="31"/>
      <c r="Z124" s="31"/>
      <c r="AB124" s="31"/>
      <c r="AC124" s="31"/>
      <c r="AD124" s="31" t="s">
        <v>565</v>
      </c>
      <c r="AE124" s="31"/>
      <c r="AF124" s="31"/>
      <c r="AG124" s="31"/>
      <c r="AH124" s="31"/>
      <c r="AI124" s="31"/>
      <c r="AJ124" s="31"/>
      <c r="AK124" s="31"/>
      <c r="AL124" s="31"/>
      <c r="AM124" s="31"/>
      <c r="AN124" s="31"/>
      <c r="AO124" s="31"/>
      <c r="AP124" s="31"/>
      <c r="AQ124" s="8"/>
    </row>
    <row r="125" spans="1:64" ht="6" customHeight="1">
      <c r="O125" s="31"/>
      <c r="Q125" s="31"/>
      <c r="R125" s="31"/>
      <c r="S125" s="31"/>
      <c r="T125" s="31"/>
      <c r="U125" s="31"/>
      <c r="V125" s="31"/>
      <c r="W125" s="31"/>
      <c r="X125" s="31"/>
      <c r="Y125" s="31"/>
      <c r="Z125" s="31"/>
      <c r="AB125" s="31"/>
      <c r="AC125" s="31"/>
      <c r="AD125" s="31"/>
      <c r="AE125" s="31"/>
      <c r="AF125" s="31"/>
      <c r="AG125" s="31"/>
      <c r="AH125" s="31"/>
      <c r="AI125" s="31"/>
      <c r="AJ125" s="31"/>
      <c r="AK125" s="31"/>
      <c r="AL125" s="31"/>
      <c r="AM125" s="31"/>
      <c r="AN125" s="31"/>
      <c r="AO125" s="31"/>
      <c r="AP125" s="31"/>
      <c r="AQ125" s="8"/>
    </row>
    <row r="126" spans="1:64" ht="12.5" customHeight="1">
      <c r="B126" s="2" t="e">
        <f>IF(#REF!="?","□","■")</f>
        <v>#REF!</v>
      </c>
      <c r="D126" s="2" t="s">
        <v>381</v>
      </c>
      <c r="O126" s="31"/>
      <c r="Q126" s="31"/>
      <c r="R126" s="31"/>
      <c r="S126" s="31"/>
      <c r="T126" s="31"/>
      <c r="U126" s="31"/>
      <c r="V126" s="31"/>
      <c r="W126" s="31"/>
      <c r="X126" s="31"/>
      <c r="Y126" s="31"/>
      <c r="Z126" s="31"/>
      <c r="AB126" s="31"/>
      <c r="AC126" s="31"/>
      <c r="AD126" s="31"/>
      <c r="AE126" s="31"/>
      <c r="AF126" s="31"/>
      <c r="AG126" s="31"/>
      <c r="AH126" s="31"/>
      <c r="AI126" s="31"/>
      <c r="AJ126" s="31"/>
      <c r="AK126" s="31"/>
      <c r="AL126" s="31"/>
      <c r="AM126" s="31"/>
      <c r="AN126" s="31"/>
      <c r="AO126" s="31"/>
      <c r="AP126" s="31"/>
      <c r="AQ126" s="8"/>
    </row>
    <row r="127" spans="1:64" ht="12.5" customHeight="1">
      <c r="C127" s="2" t="s">
        <v>427</v>
      </c>
      <c r="I127" s="41" t="e">
        <f>IF(#REF!="?"," ",#REF!)</f>
        <v>#REF!</v>
      </c>
      <c r="O127" s="31"/>
      <c r="Q127" s="31"/>
      <c r="R127" s="31"/>
      <c r="S127" s="31"/>
      <c r="T127" s="31"/>
      <c r="U127" s="31"/>
      <c r="V127" s="31"/>
      <c r="W127" s="31"/>
      <c r="X127" s="31"/>
      <c r="Y127" s="31"/>
      <c r="Z127" s="31"/>
      <c r="AB127" s="31"/>
      <c r="AC127" s="31"/>
      <c r="AD127" s="31"/>
      <c r="AE127" s="31"/>
      <c r="AF127" s="31"/>
      <c r="AG127" s="31"/>
      <c r="AH127" s="31"/>
      <c r="AI127" s="31"/>
      <c r="AJ127" s="31"/>
      <c r="AK127" s="31"/>
      <c r="AL127" s="31"/>
      <c r="AM127" s="31"/>
      <c r="AN127" s="31"/>
      <c r="AO127" s="31"/>
      <c r="AP127" s="31"/>
      <c r="AQ127" s="8"/>
    </row>
    <row r="128" spans="1:64" ht="12.5" customHeight="1">
      <c r="C128" s="2" t="s">
        <v>510</v>
      </c>
      <c r="H128" s="2" t="s">
        <v>382</v>
      </c>
      <c r="I128" s="41"/>
      <c r="O128" s="31"/>
      <c r="Q128" s="31"/>
      <c r="R128" s="31"/>
      <c r="S128" s="31"/>
      <c r="T128" s="31"/>
      <c r="U128" s="31"/>
      <c r="V128" s="31"/>
      <c r="W128" s="40" t="e">
        <f>IF(#REF!="?"," ",#REF!)</f>
        <v>#REF!</v>
      </c>
      <c r="X128" s="40"/>
      <c r="Y128" s="31"/>
      <c r="Z128" s="31"/>
      <c r="AB128" s="31"/>
      <c r="AC128" s="31"/>
      <c r="AD128" s="31" t="s">
        <v>565</v>
      </c>
      <c r="AE128" s="31"/>
      <c r="AF128" s="31"/>
      <c r="AG128" s="31"/>
      <c r="AH128" s="31"/>
      <c r="AI128" s="31"/>
      <c r="AJ128" s="31"/>
      <c r="AK128" s="31"/>
      <c r="AL128" s="31"/>
      <c r="AM128" s="31"/>
      <c r="AN128" s="31"/>
      <c r="AO128" s="31"/>
      <c r="AP128" s="31"/>
      <c r="AQ128" s="8"/>
    </row>
    <row r="129" spans="2:43" ht="6" customHeight="1">
      <c r="I129" s="41"/>
      <c r="O129" s="31"/>
      <c r="Q129" s="31"/>
      <c r="R129" s="31"/>
      <c r="S129" s="31"/>
      <c r="T129" s="31"/>
      <c r="U129" s="31"/>
      <c r="V129" s="31"/>
      <c r="W129" s="40"/>
      <c r="X129" s="40"/>
      <c r="Y129" s="31"/>
      <c r="Z129" s="31"/>
      <c r="AB129" s="31"/>
      <c r="AC129" s="31"/>
      <c r="AD129" s="31"/>
      <c r="AE129" s="31"/>
      <c r="AF129" s="31"/>
      <c r="AG129" s="31"/>
      <c r="AH129" s="31"/>
      <c r="AI129" s="31"/>
      <c r="AJ129" s="31"/>
      <c r="AK129" s="31"/>
      <c r="AL129" s="31"/>
      <c r="AM129" s="31"/>
      <c r="AN129" s="31"/>
      <c r="AO129" s="31"/>
      <c r="AP129" s="31"/>
      <c r="AQ129" s="8"/>
    </row>
    <row r="130" spans="2:43" ht="12" customHeight="1">
      <c r="C130" s="2" t="s">
        <v>427</v>
      </c>
      <c r="I130" s="41" t="e">
        <f>IF(#REF!="?"," ",#REF!)</f>
        <v>#REF!</v>
      </c>
      <c r="O130" s="31"/>
      <c r="Q130" s="31"/>
      <c r="R130" s="31"/>
      <c r="S130" s="31"/>
      <c r="T130" s="31"/>
      <c r="U130" s="31"/>
      <c r="V130" s="31"/>
      <c r="W130" s="40"/>
      <c r="X130" s="40"/>
      <c r="Y130" s="31"/>
      <c r="Z130" s="31"/>
      <c r="AB130" s="31"/>
      <c r="AC130" s="31"/>
      <c r="AD130" s="31"/>
      <c r="AE130" s="31"/>
      <c r="AF130" s="31"/>
      <c r="AG130" s="31"/>
      <c r="AH130" s="31"/>
      <c r="AI130" s="31"/>
      <c r="AJ130" s="31"/>
      <c r="AK130" s="31"/>
      <c r="AL130" s="31"/>
      <c r="AM130" s="31"/>
      <c r="AN130" s="31"/>
      <c r="AO130" s="31"/>
      <c r="AP130" s="31"/>
      <c r="AQ130" s="8"/>
    </row>
    <row r="131" spans="2:43" ht="12" customHeight="1">
      <c r="C131" s="2" t="s">
        <v>510</v>
      </c>
      <c r="H131" s="2" t="s">
        <v>382</v>
      </c>
      <c r="I131" s="41"/>
      <c r="O131" s="31"/>
      <c r="Q131" s="31"/>
      <c r="R131" s="31"/>
      <c r="S131" s="31"/>
      <c r="T131" s="31"/>
      <c r="U131" s="31"/>
      <c r="V131" s="31"/>
      <c r="W131" s="40" t="e">
        <f>IF(#REF!="?"," ",#REF!)</f>
        <v>#REF!</v>
      </c>
      <c r="X131" s="40"/>
      <c r="Y131" s="31"/>
      <c r="Z131" s="31"/>
      <c r="AB131" s="31"/>
      <c r="AC131" s="31"/>
      <c r="AD131" s="31" t="s">
        <v>565</v>
      </c>
      <c r="AE131" s="31"/>
      <c r="AF131" s="31"/>
      <c r="AG131" s="31"/>
      <c r="AH131" s="31"/>
      <c r="AI131" s="31"/>
      <c r="AJ131" s="31"/>
      <c r="AK131" s="31"/>
      <c r="AL131" s="31"/>
      <c r="AM131" s="31"/>
      <c r="AN131" s="31"/>
      <c r="AO131" s="31"/>
      <c r="AP131" s="31"/>
      <c r="AQ131" s="8"/>
    </row>
    <row r="132" spans="2:43" ht="6" customHeight="1">
      <c r="I132" s="41"/>
      <c r="O132" s="31"/>
      <c r="Q132" s="31"/>
      <c r="R132" s="31"/>
      <c r="S132" s="31"/>
      <c r="T132" s="31"/>
      <c r="U132" s="31"/>
      <c r="V132" s="31"/>
      <c r="W132" s="40"/>
      <c r="X132" s="40"/>
      <c r="Y132" s="31"/>
      <c r="Z132" s="31"/>
      <c r="AB132" s="31"/>
      <c r="AC132" s="31"/>
      <c r="AD132" s="31"/>
      <c r="AE132" s="31"/>
      <c r="AF132" s="31"/>
      <c r="AG132" s="31"/>
      <c r="AH132" s="31"/>
      <c r="AI132" s="31"/>
      <c r="AJ132" s="31"/>
      <c r="AK132" s="31"/>
      <c r="AL132" s="31"/>
      <c r="AM132" s="31"/>
      <c r="AN132" s="31"/>
      <c r="AO132" s="31"/>
      <c r="AP132" s="31"/>
      <c r="AQ132" s="8"/>
    </row>
    <row r="133" spans="2:43" ht="12" customHeight="1">
      <c r="C133" s="2" t="s">
        <v>427</v>
      </c>
      <c r="I133" s="41" t="e">
        <f>IF(#REF!="?"," ",#REF!)</f>
        <v>#REF!</v>
      </c>
      <c r="O133" s="31"/>
      <c r="Q133" s="31"/>
      <c r="R133" s="31"/>
      <c r="S133" s="31"/>
      <c r="T133" s="31"/>
      <c r="U133" s="31"/>
      <c r="V133" s="31"/>
      <c r="W133" s="40"/>
      <c r="X133" s="40"/>
      <c r="Y133" s="31"/>
      <c r="Z133" s="31"/>
      <c r="AB133" s="31"/>
      <c r="AC133" s="31"/>
      <c r="AD133" s="31"/>
      <c r="AE133" s="31"/>
      <c r="AF133" s="31"/>
      <c r="AG133" s="31"/>
      <c r="AH133" s="31"/>
      <c r="AI133" s="31"/>
      <c r="AJ133" s="31"/>
      <c r="AK133" s="31"/>
      <c r="AL133" s="31"/>
      <c r="AM133" s="31"/>
      <c r="AN133" s="31"/>
      <c r="AO133" s="31"/>
      <c r="AP133" s="31"/>
      <c r="AQ133" s="8"/>
    </row>
    <row r="134" spans="2:43" ht="12" customHeight="1">
      <c r="C134" s="2" t="s">
        <v>510</v>
      </c>
      <c r="H134" s="2" t="s">
        <v>382</v>
      </c>
      <c r="I134" s="41"/>
      <c r="O134" s="31"/>
      <c r="Q134" s="31"/>
      <c r="R134" s="31"/>
      <c r="S134" s="31"/>
      <c r="T134" s="31"/>
      <c r="U134" s="31"/>
      <c r="V134" s="31"/>
      <c r="W134" s="40" t="e">
        <f>IF(#REF!="?"," ",#REF!)</f>
        <v>#REF!</v>
      </c>
      <c r="X134" s="40"/>
      <c r="Y134" s="31"/>
      <c r="Z134" s="31"/>
      <c r="AB134" s="31"/>
      <c r="AC134" s="31"/>
      <c r="AD134" s="31" t="s">
        <v>565</v>
      </c>
      <c r="AE134" s="31"/>
      <c r="AF134" s="31"/>
      <c r="AG134" s="31"/>
      <c r="AH134" s="31"/>
      <c r="AI134" s="31"/>
      <c r="AJ134" s="31"/>
      <c r="AK134" s="31"/>
      <c r="AL134" s="31"/>
      <c r="AM134" s="31"/>
      <c r="AN134" s="31"/>
      <c r="AO134" s="31"/>
      <c r="AP134" s="31"/>
      <c r="AQ134" s="8"/>
    </row>
    <row r="135" spans="2:43" ht="6" customHeight="1">
      <c r="I135" s="41"/>
      <c r="O135" s="31"/>
      <c r="Q135" s="31"/>
      <c r="R135" s="31"/>
      <c r="S135" s="31"/>
      <c r="T135" s="31"/>
      <c r="U135" s="31"/>
      <c r="V135" s="31"/>
      <c r="W135" s="40"/>
      <c r="X135" s="40"/>
      <c r="Y135" s="31"/>
      <c r="Z135" s="31"/>
      <c r="AB135" s="31"/>
      <c r="AC135" s="31"/>
      <c r="AD135" s="31"/>
      <c r="AE135" s="31"/>
      <c r="AF135" s="31"/>
      <c r="AG135" s="31"/>
      <c r="AH135" s="31"/>
      <c r="AI135" s="31"/>
      <c r="AJ135" s="31"/>
      <c r="AK135" s="31"/>
      <c r="AL135" s="31"/>
      <c r="AM135" s="31"/>
      <c r="AN135" s="31"/>
      <c r="AO135" s="31"/>
      <c r="AP135" s="31"/>
      <c r="AQ135" s="8"/>
    </row>
    <row r="136" spans="2:43" ht="12.5" customHeight="1">
      <c r="B136" s="2" t="e">
        <f>IF(#REF!="?","□","■")</f>
        <v>#REF!</v>
      </c>
      <c r="D136" s="2" t="s">
        <v>545</v>
      </c>
      <c r="I136" s="41"/>
      <c r="O136" s="31"/>
      <c r="Q136" s="31"/>
      <c r="R136" s="31"/>
      <c r="S136" s="31"/>
      <c r="T136" s="31"/>
      <c r="U136" s="31"/>
      <c r="V136" s="31"/>
      <c r="W136" s="40"/>
      <c r="X136" s="40"/>
      <c r="Y136" s="31"/>
      <c r="Z136" s="31"/>
      <c r="AB136" s="31"/>
      <c r="AC136" s="31"/>
      <c r="AD136" s="31"/>
      <c r="AE136" s="31"/>
      <c r="AF136" s="31"/>
      <c r="AG136" s="31"/>
      <c r="AH136" s="31"/>
      <c r="AI136" s="31"/>
      <c r="AJ136" s="31"/>
      <c r="AK136" s="31"/>
      <c r="AL136" s="31"/>
      <c r="AM136" s="31"/>
      <c r="AN136" s="31"/>
      <c r="AO136" s="31"/>
      <c r="AP136" s="31"/>
      <c r="AQ136" s="8"/>
    </row>
    <row r="137" spans="2:43" ht="12.5" customHeight="1">
      <c r="C137" s="2" t="s">
        <v>427</v>
      </c>
      <c r="I137" s="41" t="e">
        <f>IF(#REF!="?"," ",#REF!)</f>
        <v>#REF!</v>
      </c>
      <c r="O137" s="31"/>
      <c r="Q137" s="31"/>
      <c r="R137" s="31"/>
      <c r="S137" s="31"/>
      <c r="T137" s="31"/>
      <c r="U137" s="31"/>
      <c r="V137" s="31"/>
      <c r="W137" s="40"/>
      <c r="X137" s="40"/>
      <c r="Y137" s="31"/>
      <c r="Z137" s="31"/>
      <c r="AB137" s="31"/>
      <c r="AC137" s="31"/>
      <c r="AD137" s="31"/>
      <c r="AE137" s="31"/>
      <c r="AF137" s="31"/>
      <c r="AG137" s="31"/>
      <c r="AH137" s="31"/>
      <c r="AI137" s="31"/>
      <c r="AJ137" s="31"/>
      <c r="AK137" s="31"/>
      <c r="AL137" s="31"/>
      <c r="AM137" s="31"/>
      <c r="AN137" s="31"/>
      <c r="AO137" s="31"/>
      <c r="AP137" s="31"/>
      <c r="AQ137" s="8"/>
    </row>
    <row r="138" spans="2:43" ht="12.5" customHeight="1">
      <c r="C138" s="2" t="s">
        <v>510</v>
      </c>
      <c r="H138" s="2" t="s">
        <v>382</v>
      </c>
      <c r="I138" s="41"/>
      <c r="O138" s="31"/>
      <c r="Q138" s="31"/>
      <c r="R138" s="31"/>
      <c r="S138" s="31"/>
      <c r="T138" s="31"/>
      <c r="U138" s="31"/>
      <c r="V138" s="31"/>
      <c r="W138" s="40" t="e">
        <f>IF(#REF!="?"," ",#REF!)</f>
        <v>#REF!</v>
      </c>
      <c r="X138" s="40"/>
      <c r="Y138" s="31"/>
      <c r="Z138" s="31"/>
      <c r="AB138" s="31"/>
      <c r="AC138" s="31"/>
      <c r="AD138" s="31" t="s">
        <v>565</v>
      </c>
      <c r="AE138" s="31"/>
      <c r="AF138" s="31"/>
      <c r="AG138" s="31"/>
      <c r="AH138" s="31"/>
      <c r="AI138" s="31"/>
      <c r="AJ138" s="31"/>
      <c r="AK138" s="31"/>
      <c r="AL138" s="31"/>
      <c r="AM138" s="31"/>
      <c r="AN138" s="31"/>
      <c r="AO138" s="31"/>
      <c r="AP138" s="31"/>
      <c r="AQ138" s="8"/>
    </row>
    <row r="139" spans="2:43" ht="6" customHeight="1">
      <c r="I139" s="41"/>
      <c r="O139" s="31"/>
      <c r="Q139" s="31"/>
      <c r="R139" s="31"/>
      <c r="S139" s="31"/>
      <c r="T139" s="31"/>
      <c r="U139" s="31"/>
      <c r="V139" s="31"/>
      <c r="W139" s="40"/>
      <c r="X139" s="40"/>
      <c r="Y139" s="31"/>
      <c r="Z139" s="31"/>
      <c r="AB139" s="31"/>
      <c r="AC139" s="31"/>
      <c r="AD139" s="31"/>
      <c r="AE139" s="31"/>
      <c r="AF139" s="31"/>
      <c r="AG139" s="31"/>
      <c r="AH139" s="31"/>
      <c r="AI139" s="31"/>
      <c r="AJ139" s="31"/>
      <c r="AK139" s="31"/>
      <c r="AL139" s="31"/>
      <c r="AM139" s="31"/>
      <c r="AN139" s="31"/>
      <c r="AO139" s="31"/>
      <c r="AP139" s="31"/>
      <c r="AQ139" s="8"/>
    </row>
    <row r="140" spans="2:43" ht="12" customHeight="1">
      <c r="C140" s="2" t="s">
        <v>427</v>
      </c>
      <c r="I140" s="41" t="e">
        <f>IF(#REF!="?"," ",#REF!)</f>
        <v>#REF!</v>
      </c>
      <c r="O140" s="31"/>
      <c r="Q140" s="31"/>
      <c r="R140" s="31"/>
      <c r="S140" s="31"/>
      <c r="T140" s="31"/>
      <c r="U140" s="31"/>
      <c r="V140" s="31"/>
      <c r="W140" s="40"/>
      <c r="X140" s="40"/>
      <c r="Y140" s="31"/>
      <c r="Z140" s="31"/>
      <c r="AB140" s="31"/>
      <c r="AC140" s="31"/>
      <c r="AD140" s="31"/>
      <c r="AE140" s="31"/>
      <c r="AF140" s="31"/>
      <c r="AG140" s="31"/>
      <c r="AH140" s="31"/>
      <c r="AI140" s="31"/>
      <c r="AJ140" s="31"/>
      <c r="AK140" s="31"/>
      <c r="AL140" s="31"/>
      <c r="AM140" s="31"/>
      <c r="AN140" s="31"/>
      <c r="AO140" s="31"/>
      <c r="AP140" s="31"/>
      <c r="AQ140" s="8"/>
    </row>
    <row r="141" spans="2:43" ht="12" customHeight="1">
      <c r="C141" s="2" t="s">
        <v>510</v>
      </c>
      <c r="H141" s="2" t="s">
        <v>382</v>
      </c>
      <c r="I141" s="41"/>
      <c r="O141" s="31"/>
      <c r="Q141" s="31"/>
      <c r="R141" s="31"/>
      <c r="S141" s="31"/>
      <c r="T141" s="31"/>
      <c r="U141" s="31"/>
      <c r="V141" s="31"/>
      <c r="W141" s="40" t="e">
        <f>IF(#REF!="?"," ",#REF!)</f>
        <v>#REF!</v>
      </c>
      <c r="X141" s="40"/>
      <c r="Y141" s="31"/>
      <c r="Z141" s="31"/>
      <c r="AB141" s="31"/>
      <c r="AC141" s="31"/>
      <c r="AD141" s="31" t="s">
        <v>565</v>
      </c>
      <c r="AE141" s="31"/>
      <c r="AF141" s="31"/>
      <c r="AG141" s="31"/>
      <c r="AH141" s="31"/>
      <c r="AI141" s="31"/>
      <c r="AJ141" s="31"/>
      <c r="AK141" s="31"/>
      <c r="AL141" s="31"/>
      <c r="AM141" s="31"/>
      <c r="AN141" s="31"/>
      <c r="AO141" s="31"/>
      <c r="AP141" s="31"/>
      <c r="AQ141" s="8"/>
    </row>
    <row r="142" spans="2:43" ht="6" customHeight="1">
      <c r="I142" s="41"/>
      <c r="O142" s="31"/>
      <c r="Q142" s="31"/>
      <c r="R142" s="31"/>
      <c r="S142" s="31"/>
      <c r="T142" s="31"/>
      <c r="U142" s="31"/>
      <c r="V142" s="31"/>
      <c r="W142" s="40"/>
      <c r="X142" s="40"/>
      <c r="Y142" s="31"/>
      <c r="Z142" s="31"/>
      <c r="AB142" s="31"/>
      <c r="AC142" s="31"/>
      <c r="AD142" s="31"/>
      <c r="AE142" s="31"/>
      <c r="AF142" s="31"/>
      <c r="AG142" s="31"/>
      <c r="AH142" s="31"/>
      <c r="AI142" s="31"/>
      <c r="AJ142" s="31"/>
      <c r="AK142" s="31"/>
      <c r="AL142" s="31"/>
      <c r="AM142" s="31"/>
      <c r="AN142" s="31"/>
      <c r="AO142" s="31"/>
      <c r="AP142" s="31"/>
      <c r="AQ142" s="8"/>
    </row>
    <row r="143" spans="2:43" ht="12" customHeight="1">
      <c r="C143" s="2" t="s">
        <v>427</v>
      </c>
      <c r="I143" s="41" t="e">
        <f>IF(#REF!="?"," ",#REF!)</f>
        <v>#REF!</v>
      </c>
      <c r="O143" s="31"/>
      <c r="Q143" s="31"/>
      <c r="R143" s="31"/>
      <c r="S143" s="31"/>
      <c r="T143" s="31"/>
      <c r="U143" s="31"/>
      <c r="V143" s="31"/>
      <c r="W143" s="40"/>
      <c r="X143" s="40"/>
      <c r="Y143" s="31"/>
      <c r="Z143" s="31"/>
      <c r="AB143" s="31"/>
      <c r="AC143" s="31"/>
      <c r="AD143" s="31"/>
      <c r="AE143" s="31"/>
      <c r="AF143" s="31"/>
      <c r="AG143" s="31"/>
      <c r="AH143" s="31"/>
      <c r="AI143" s="31"/>
      <c r="AJ143" s="31"/>
      <c r="AK143" s="31"/>
      <c r="AL143" s="31"/>
      <c r="AM143" s="31"/>
      <c r="AN143" s="31"/>
      <c r="AO143" s="31"/>
      <c r="AP143" s="31"/>
      <c r="AQ143" s="8"/>
    </row>
    <row r="144" spans="2:43" ht="12" customHeight="1">
      <c r="C144" s="2" t="s">
        <v>510</v>
      </c>
      <c r="H144" s="2" t="s">
        <v>382</v>
      </c>
      <c r="O144" s="31"/>
      <c r="Q144" s="31"/>
      <c r="R144" s="31"/>
      <c r="S144" s="31"/>
      <c r="T144" s="31"/>
      <c r="U144" s="31"/>
      <c r="V144" s="31"/>
      <c r="W144" s="40" t="e">
        <f>IF(#REF!="?"," ",#REF!)</f>
        <v>#REF!</v>
      </c>
      <c r="X144" s="40"/>
      <c r="Y144" s="31"/>
      <c r="Z144" s="31"/>
      <c r="AB144" s="31"/>
      <c r="AC144" s="31"/>
      <c r="AD144" s="31" t="s">
        <v>565</v>
      </c>
      <c r="AE144" s="31"/>
      <c r="AF144" s="31"/>
      <c r="AG144" s="31"/>
      <c r="AH144" s="31"/>
      <c r="AI144" s="31"/>
      <c r="AJ144" s="31"/>
      <c r="AK144" s="31"/>
      <c r="AL144" s="31"/>
      <c r="AM144" s="31"/>
      <c r="AN144" s="31"/>
      <c r="AO144" s="31"/>
      <c r="AP144" s="31"/>
      <c r="AQ144" s="8"/>
    </row>
    <row r="145" spans="1:52" ht="6" customHeight="1">
      <c r="A145" s="27"/>
      <c r="B145" s="27"/>
      <c r="C145" s="27"/>
      <c r="D145" s="27"/>
      <c r="E145" s="27"/>
      <c r="F145" s="27"/>
      <c r="G145" s="27"/>
      <c r="H145" s="27"/>
      <c r="I145" s="27"/>
      <c r="J145" s="27"/>
      <c r="K145" s="27"/>
      <c r="L145" s="27"/>
      <c r="M145" s="27"/>
      <c r="N145" s="27"/>
      <c r="O145" s="42"/>
      <c r="P145" s="42"/>
      <c r="Q145" s="42"/>
      <c r="R145" s="42"/>
      <c r="S145" s="42"/>
      <c r="T145" s="42"/>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27"/>
      <c r="AR145" s="27"/>
      <c r="AS145" s="27"/>
      <c r="AT145" s="27"/>
      <c r="AU145" s="27"/>
      <c r="AV145" s="27"/>
      <c r="AW145" s="27"/>
      <c r="AX145" s="27"/>
      <c r="AY145" s="27"/>
      <c r="AZ145" s="28"/>
    </row>
    <row r="146" spans="1:52" ht="6" customHeight="1"/>
    <row r="147" spans="1:52" ht="12.5" customHeight="1">
      <c r="A147" s="2" t="s">
        <v>372</v>
      </c>
    </row>
    <row r="148" spans="1:52" ht="12.5" customHeight="1">
      <c r="B148" s="2" t="s">
        <v>492</v>
      </c>
      <c r="AD148" s="2" t="e">
        <f>IF(#REF!=1,"無し")</f>
        <v>#REF!</v>
      </c>
    </row>
    <row r="149" spans="1:52" ht="12.5" customHeight="1">
      <c r="C149" s="2" t="s">
        <v>101</v>
      </c>
      <c r="O149" s="2" t="e">
        <f>IF(#REF!=1," ",#REF!)</f>
        <v>#REF!</v>
      </c>
    </row>
    <row r="150" spans="1:52" ht="12.5" customHeight="1">
      <c r="C150" s="2" t="s">
        <v>165</v>
      </c>
      <c r="O150" s="2" t="e">
        <f>IF(#REF!=1," ",#REF!)</f>
        <v>#REF!</v>
      </c>
    </row>
    <row r="151" spans="1:52" ht="12.5" customHeight="1">
      <c r="C151" s="2" t="s">
        <v>195</v>
      </c>
      <c r="O151" s="2" t="e">
        <f>IF(#REF!=1," ",#REF!)</f>
        <v>#REF!</v>
      </c>
    </row>
    <row r="152" spans="1:52" ht="12.5" customHeight="1">
      <c r="C152" s="2" t="s">
        <v>172</v>
      </c>
      <c r="O152" s="2" t="e">
        <f>IF(#REF!=1," ",#REF!)</f>
        <v>#REF!</v>
      </c>
    </row>
    <row r="153" spans="1:52" ht="12.5" customHeight="1">
      <c r="C153" s="2" t="s">
        <v>150</v>
      </c>
      <c r="O153" s="2" t="e">
        <f>IF(#REF!=1," ",#REF!)</f>
        <v>#REF!</v>
      </c>
    </row>
    <row r="154" spans="1:52" ht="12.5" customHeight="1">
      <c r="C154" s="2" t="s">
        <v>617</v>
      </c>
      <c r="O154" s="2" t="e">
        <f>IF(#REF!=1," ",#REF!)</f>
        <v>#REF!</v>
      </c>
    </row>
    <row r="155" spans="1:52" ht="12.5" customHeight="1">
      <c r="C155" s="2" t="s">
        <v>615</v>
      </c>
      <c r="R155" s="2" t="e">
        <f>IF(#REF!=1," ",#REF!)</f>
        <v>#REF!</v>
      </c>
    </row>
    <row r="156" spans="1:52" ht="6" customHeight="1"/>
    <row r="157" spans="1:52" ht="12.5" customHeight="1">
      <c r="B157" s="2" t="s">
        <v>541</v>
      </c>
      <c r="AD157" s="2" t="e">
        <f>IF(#REF!=1,"無し")</f>
        <v>#REF!</v>
      </c>
    </row>
    <row r="158" spans="1:52" ht="12.5" customHeight="1">
      <c r="C158" s="2" t="s">
        <v>101</v>
      </c>
      <c r="O158" s="2" t="e">
        <f>IF(#REF!=1," ",#REF!)</f>
        <v>#REF!</v>
      </c>
    </row>
    <row r="159" spans="1:52" ht="12.5" customHeight="1">
      <c r="C159" s="2" t="s">
        <v>165</v>
      </c>
      <c r="O159" s="2" t="e">
        <f>IF(#REF!=1," ",#REF!)</f>
        <v>#REF!</v>
      </c>
    </row>
    <row r="160" spans="1:52" ht="12.5" customHeight="1">
      <c r="C160" s="2" t="s">
        <v>195</v>
      </c>
      <c r="O160" s="2" t="e">
        <f>IF(#REF!=1," ",#REF!)</f>
        <v>#REF!</v>
      </c>
    </row>
    <row r="161" spans="1:64" ht="12.5" customHeight="1">
      <c r="C161" s="2" t="s">
        <v>172</v>
      </c>
      <c r="O161" s="32" t="e">
        <f>IF(#REF!=1," ",#REF!)</f>
        <v>#REF!</v>
      </c>
    </row>
    <row r="162" spans="1:64" ht="12.5" customHeight="1">
      <c r="C162" s="2" t="s">
        <v>150</v>
      </c>
      <c r="O162" s="32" t="e">
        <f>IF(#REF!=1," ",#REF!)</f>
        <v>#REF!</v>
      </c>
    </row>
    <row r="163" spans="1:64" ht="12.5" customHeight="1">
      <c r="C163" s="2" t="s">
        <v>617</v>
      </c>
      <c r="O163" s="32" t="e">
        <f>IF(#REF!=1," ",#REF!)</f>
        <v>#REF!</v>
      </c>
    </row>
    <row r="164" spans="1:64" ht="12.5" customHeight="1">
      <c r="C164" s="2" t="s">
        <v>332</v>
      </c>
      <c r="R164" s="43" t="e">
        <f>IF(#REF!=1," ",#REF!)</f>
        <v>#REF!</v>
      </c>
    </row>
    <row r="165" spans="1:64" ht="6" customHeight="1">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8"/>
    </row>
    <row r="166" spans="1:64" ht="6" customHeight="1"/>
    <row r="167" spans="1:64" ht="6" customHeight="1">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8"/>
    </row>
    <row r="168" spans="1:64" ht="6" customHeight="1"/>
    <row r="169" spans="1:64" ht="12.5" customHeight="1">
      <c r="A169" s="2" t="s">
        <v>500</v>
      </c>
      <c r="BL169" s="2" t="s">
        <v>580</v>
      </c>
    </row>
    <row r="170" spans="1:64" ht="12.5" customHeight="1">
      <c r="B170" s="2" t="s">
        <v>542</v>
      </c>
      <c r="Q170" s="2" t="str">
        <f>IF(入力シート!C11=1,"未定"," ")</f>
        <v xml:space="preserve"> </v>
      </c>
    </row>
    <row r="171" spans="1:64" ht="12.5" customHeight="1">
      <c r="C171" s="2" t="s">
        <v>196</v>
      </c>
      <c r="O171" s="2" t="s">
        <v>197</v>
      </c>
      <c r="S171" s="2" t="s">
        <v>198</v>
      </c>
      <c r="AD171" s="2" t="str">
        <f>AD74</f>
        <v>(大臣)</v>
      </c>
      <c r="AI171" s="2" t="s">
        <v>199</v>
      </c>
      <c r="AM171" s="8" t="str">
        <f>IF(入力シート!C11=2,申請書!AM74," ")</f>
        <v xml:space="preserve"> </v>
      </c>
      <c r="AN171" s="8"/>
      <c r="AO171" s="8"/>
      <c r="AP171" s="8"/>
      <c r="AQ171" s="8"/>
      <c r="AR171" s="2" t="s">
        <v>190</v>
      </c>
    </row>
    <row r="172" spans="1:64" ht="12.5" customHeight="1">
      <c r="C172" s="2" t="s">
        <v>194</v>
      </c>
      <c r="O172" s="32" t="str">
        <f>IF(入力シート!C11=2,申請書!O75," ")</f>
        <v xml:space="preserve"> </v>
      </c>
      <c r="P172" s="8"/>
      <c r="Q172" s="8"/>
      <c r="R172" s="8"/>
      <c r="S172" s="8"/>
      <c r="T172" s="8"/>
    </row>
    <row r="173" spans="1:64" ht="12.5" customHeight="1">
      <c r="C173" s="2" t="s">
        <v>286</v>
      </c>
      <c r="O173" s="2" t="e">
        <f>IF(入力シート!C11=1," ",#REF!)</f>
        <v>#REF!</v>
      </c>
      <c r="Z173" s="2" t="e">
        <f>IF(入力シート!C11=1," ",#REF!)</f>
        <v>#REF!</v>
      </c>
      <c r="AI173" s="2" t="s">
        <v>199</v>
      </c>
      <c r="AM173" s="8" t="str">
        <f>IF(入力シート!C11=2,申請書!AM76," ")</f>
        <v xml:space="preserve"> </v>
      </c>
      <c r="AN173" s="8"/>
      <c r="AO173" s="8"/>
      <c r="AP173" s="8"/>
      <c r="AQ173" s="8"/>
      <c r="AR173" s="2" t="s">
        <v>190</v>
      </c>
    </row>
    <row r="174" spans="1:64" ht="12.5" customHeight="1">
      <c r="C174" s="2" t="s">
        <v>675</v>
      </c>
      <c r="N174" s="5"/>
      <c r="O174" s="2" t="str">
        <f>IF(入力シート!C11=2,申請書!O77," ")</f>
        <v xml:space="preserve"> </v>
      </c>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row>
    <row r="175" spans="1:64" ht="12.5" customHeight="1">
      <c r="C175" s="2" t="s">
        <v>122</v>
      </c>
      <c r="M175" s="5"/>
      <c r="N175" s="5"/>
      <c r="O175" s="44" t="str">
        <f>IF(入力シート!C11=2,申請書!O78," ")</f>
        <v xml:space="preserve"> </v>
      </c>
      <c r="P175" s="8"/>
      <c r="Q175" s="8"/>
      <c r="R175" s="31"/>
      <c r="S175" s="31"/>
      <c r="T175" s="31"/>
      <c r="U175" s="31"/>
      <c r="V175" s="31"/>
      <c r="W175" s="31"/>
      <c r="X175" s="31"/>
      <c r="Y175" s="31"/>
      <c r="Z175" s="31"/>
      <c r="AA175" s="31"/>
      <c r="AB175" s="31"/>
      <c r="AC175" s="31"/>
      <c r="AD175" s="31"/>
      <c r="AE175" s="31"/>
    </row>
    <row r="176" spans="1:64" ht="12.5" customHeight="1">
      <c r="C176" s="2" t="s">
        <v>676</v>
      </c>
      <c r="O176" s="31" t="str">
        <f>IF(入力シート!C11=2,申請書!O79," ")</f>
        <v xml:space="preserve"> </v>
      </c>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row>
    <row r="177" spans="2:45" ht="12.5" customHeight="1">
      <c r="C177" s="2" t="s">
        <v>677</v>
      </c>
      <c r="O177" s="31" t="str">
        <f>IF(入力シート!C11=2,申請書!O80," ")</f>
        <v xml:space="preserve"> </v>
      </c>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row>
    <row r="178" spans="2:45" ht="12.5" customHeight="1">
      <c r="C178" s="2" t="s">
        <v>201</v>
      </c>
      <c r="O178" s="31"/>
      <c r="P178" s="31"/>
      <c r="Q178" s="31"/>
      <c r="T178" s="31" t="e">
        <f>IF(入力シート!C11=1," ",#REF!)</f>
        <v>#REF!</v>
      </c>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row>
    <row r="179" spans="2:45" ht="6" customHeight="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row>
    <row r="180" spans="2:45" ht="12.5" customHeight="1">
      <c r="B180" s="2" t="s">
        <v>473</v>
      </c>
      <c r="O180" s="2" t="e">
        <f>IF(#REF!=1,"無し",(IF(#REF!=1,"無し"," ")))</f>
        <v>#REF!</v>
      </c>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row>
    <row r="181" spans="2:45" ht="12.5" customHeight="1">
      <c r="C181" s="2" t="s">
        <v>196</v>
      </c>
      <c r="O181" s="2" t="s">
        <v>197</v>
      </c>
      <c r="S181" s="2" t="s">
        <v>198</v>
      </c>
      <c r="AD181" s="2" t="str">
        <f>AD84</f>
        <v>(大臣)</v>
      </c>
      <c r="AI181" s="2" t="s">
        <v>199</v>
      </c>
      <c r="AM181" s="8" t="e">
        <f>IF(#REF!&lt;=2," ",(IF(入力シート!C11=2,#REF!," ")))</f>
        <v>#REF!</v>
      </c>
      <c r="AN181" s="8"/>
      <c r="AO181" s="8"/>
      <c r="AP181" s="8"/>
      <c r="AQ181" s="8"/>
      <c r="AR181" s="2" t="s">
        <v>190</v>
      </c>
    </row>
    <row r="182" spans="2:45" ht="12.5" customHeight="1">
      <c r="C182" s="2" t="s">
        <v>194</v>
      </c>
      <c r="O182" s="32" t="e">
        <f>IF(#REF!&lt;=2," ",(IF(入力シート!C11=2,#REF!," ")))</f>
        <v>#REF!</v>
      </c>
      <c r="Q182" s="8"/>
      <c r="R182" s="8"/>
      <c r="S182" s="8"/>
      <c r="T182" s="8"/>
    </row>
    <row r="183" spans="2:45" ht="12.5" customHeight="1">
      <c r="C183" s="2" t="s">
        <v>286</v>
      </c>
      <c r="O183" s="2" t="e">
        <f>IF(入力シート!C11=1," ",#REF!)</f>
        <v>#REF!</v>
      </c>
      <c r="Z183" s="2" t="e">
        <f>IF(入力シート!C11=1," ",#REF!)</f>
        <v>#REF!</v>
      </c>
      <c r="AI183" s="2" t="s">
        <v>199</v>
      </c>
      <c r="AM183" s="8" t="e">
        <f>IF(#REF!&lt;=2," ",(IF(入力シート!C11=2,#REF!," ")))</f>
        <v>#REF!</v>
      </c>
      <c r="AN183" s="8"/>
      <c r="AO183" s="8"/>
      <c r="AP183" s="8"/>
      <c r="AQ183" s="8"/>
      <c r="AR183" s="2" t="s">
        <v>190</v>
      </c>
      <c r="AS183" s="8"/>
    </row>
    <row r="184" spans="2:45" ht="12.5" customHeight="1">
      <c r="C184" s="2" t="s">
        <v>675</v>
      </c>
      <c r="N184" s="5"/>
      <c r="O184" s="32" t="e">
        <f>IF(#REF!&lt;=2," ",(IF(入力シート!C11=2,#REF!," ")))</f>
        <v>#REF!</v>
      </c>
      <c r="Q184" s="31"/>
      <c r="R184" s="31"/>
      <c r="S184" s="31"/>
      <c r="T184" s="31"/>
      <c r="U184" s="31"/>
      <c r="V184" s="31"/>
      <c r="W184" s="31"/>
      <c r="X184" s="31"/>
      <c r="Y184" s="31"/>
      <c r="Z184" s="31"/>
      <c r="AA184" s="31"/>
      <c r="AI184" s="31"/>
      <c r="AJ184" s="31"/>
      <c r="AK184" s="31"/>
      <c r="AL184" s="31"/>
      <c r="AM184" s="31"/>
      <c r="AN184" s="31"/>
      <c r="AO184" s="31"/>
      <c r="AP184" s="31"/>
      <c r="AQ184" s="31"/>
      <c r="AR184" s="31"/>
      <c r="AS184" s="31"/>
    </row>
    <row r="185" spans="2:45" ht="12.5" customHeight="1">
      <c r="C185" s="2" t="s">
        <v>122</v>
      </c>
      <c r="M185" s="5"/>
      <c r="N185" s="5"/>
      <c r="O185" s="32" t="e">
        <f>IF(#REF!&lt;=2," ",(IF(入力シート!C11=2,#REF!," ")))</f>
        <v>#REF!</v>
      </c>
      <c r="Q185" s="8"/>
      <c r="R185" s="31"/>
      <c r="S185" s="31"/>
      <c r="T185" s="31"/>
      <c r="U185" s="31"/>
      <c r="V185" s="31"/>
      <c r="W185" s="31"/>
      <c r="X185" s="31"/>
      <c r="Y185" s="31"/>
      <c r="Z185" s="31"/>
      <c r="AA185" s="31"/>
      <c r="AI185" s="31"/>
      <c r="AJ185" s="31"/>
      <c r="AK185" s="31"/>
      <c r="AL185" s="31"/>
    </row>
    <row r="186" spans="2:45" ht="12.5" customHeight="1">
      <c r="C186" s="2" t="s">
        <v>676</v>
      </c>
      <c r="O186" s="31" t="e">
        <f>IF(#REF!&lt;=2," ",(IF(入力シート!C11=2,#REF!," ")))</f>
        <v>#REF!</v>
      </c>
      <c r="Q186" s="31"/>
      <c r="R186" s="31"/>
      <c r="S186" s="31"/>
      <c r="T186" s="31"/>
      <c r="U186" s="31"/>
      <c r="V186" s="31"/>
      <c r="W186" s="31"/>
      <c r="X186" s="31"/>
      <c r="Y186" s="31"/>
      <c r="Z186" s="31"/>
      <c r="AA186" s="31"/>
      <c r="AI186" s="31"/>
      <c r="AJ186" s="31"/>
      <c r="AK186" s="31"/>
      <c r="AL186" s="31"/>
      <c r="AM186" s="31"/>
      <c r="AN186" s="31"/>
      <c r="AO186" s="31"/>
      <c r="AP186" s="31"/>
      <c r="AQ186" s="31"/>
      <c r="AR186" s="31"/>
      <c r="AS186" s="31"/>
    </row>
    <row r="187" spans="2:45" ht="12.5" customHeight="1">
      <c r="C187" s="2" t="s">
        <v>677</v>
      </c>
      <c r="O187" s="31" t="e">
        <f>IF(#REF!&lt;=2," ",(IF(入力シート!C11=2,#REF!," ")))</f>
        <v>#REF!</v>
      </c>
      <c r="Q187" s="31"/>
      <c r="R187" s="31"/>
      <c r="S187" s="31"/>
      <c r="T187" s="31"/>
      <c r="U187" s="31"/>
      <c r="V187" s="31"/>
      <c r="W187" s="31"/>
      <c r="X187" s="31"/>
      <c r="Y187" s="31"/>
      <c r="Z187" s="31"/>
      <c r="AA187" s="31"/>
      <c r="AI187" s="31"/>
      <c r="AJ187" s="31"/>
      <c r="AK187" s="31"/>
      <c r="AL187" s="31"/>
      <c r="AM187" s="31"/>
      <c r="AN187" s="31"/>
      <c r="AO187" s="31"/>
      <c r="AP187" s="31"/>
      <c r="AQ187" s="31"/>
      <c r="AR187" s="31"/>
      <c r="AS187" s="31"/>
    </row>
    <row r="188" spans="2:45" ht="12.5" customHeight="1">
      <c r="C188" s="2" t="s">
        <v>201</v>
      </c>
      <c r="O188" s="31"/>
      <c r="P188" s="31"/>
      <c r="Q188" s="31"/>
      <c r="T188" s="31" t="e">
        <f>IF(#REF!&lt;=2," ",(IF(入力シート!C11=2,#REF!," ")))</f>
        <v>#REF!</v>
      </c>
      <c r="U188" s="31"/>
      <c r="V188" s="31"/>
      <c r="W188" s="31"/>
      <c r="X188" s="31"/>
      <c r="Y188" s="31"/>
      <c r="Z188" s="31"/>
      <c r="AA188" s="31"/>
      <c r="AI188" s="31"/>
      <c r="AJ188" s="31"/>
      <c r="AK188" s="31"/>
      <c r="AL188" s="31"/>
      <c r="AM188" s="31"/>
      <c r="AN188" s="31"/>
      <c r="AO188" s="31"/>
      <c r="AP188" s="31"/>
      <c r="AQ188" s="31"/>
      <c r="AR188" s="31"/>
      <c r="AS188" s="31"/>
    </row>
    <row r="189" spans="2:45" ht="12" customHeight="1">
      <c r="O189" s="31"/>
      <c r="P189" s="31"/>
      <c r="Q189" s="31"/>
      <c r="R189" s="31"/>
      <c r="S189" s="31"/>
      <c r="T189" s="31"/>
      <c r="U189" s="31"/>
      <c r="V189" s="31"/>
      <c r="W189" s="31"/>
      <c r="X189" s="31"/>
      <c r="Y189" s="31"/>
      <c r="Z189" s="31"/>
      <c r="AA189" s="31"/>
      <c r="AI189" s="31"/>
      <c r="AJ189" s="31"/>
      <c r="AK189" s="31"/>
      <c r="AL189" s="31"/>
      <c r="AM189" s="31"/>
      <c r="AN189" s="31"/>
      <c r="AO189" s="31"/>
      <c r="AP189" s="31"/>
      <c r="AQ189" s="31"/>
      <c r="AR189" s="31"/>
      <c r="AS189" s="31"/>
    </row>
    <row r="190" spans="2:45" ht="12.5" customHeight="1">
      <c r="C190" s="2" t="s">
        <v>196</v>
      </c>
      <c r="O190" s="2" t="s">
        <v>197</v>
      </c>
      <c r="S190" s="2" t="s">
        <v>198</v>
      </c>
      <c r="AD190" s="2" t="str">
        <f>AD171</f>
        <v>(大臣)</v>
      </c>
      <c r="AI190" s="2" t="s">
        <v>199</v>
      </c>
      <c r="AM190" s="38" t="e">
        <f>IF(#REF!="?"," ",#REF!)</f>
        <v>#REF!</v>
      </c>
      <c r="AN190" s="8"/>
      <c r="AO190" s="8"/>
      <c r="AP190" s="8"/>
      <c r="AQ190" s="8"/>
      <c r="AR190" s="2" t="s">
        <v>190</v>
      </c>
    </row>
    <row r="191" spans="2:45" ht="12.5" customHeight="1">
      <c r="C191" s="2" t="s">
        <v>194</v>
      </c>
      <c r="O191" s="39" t="e">
        <f>IF(#REF!="?"," ",#REF!)</f>
        <v>#REF!</v>
      </c>
      <c r="Q191" s="8"/>
      <c r="R191" s="8"/>
      <c r="S191" s="8"/>
      <c r="T191" s="8"/>
      <c r="AM191" s="41"/>
    </row>
    <row r="192" spans="2:45" ht="12.5" customHeight="1">
      <c r="C192" s="2" t="s">
        <v>286</v>
      </c>
      <c r="O192" s="2" t="e">
        <f>IF(入力シート!C11=1," ",#REF!)</f>
        <v>#REF!</v>
      </c>
      <c r="Z192" s="2" t="e">
        <f>IF(入力シート!C11=1," ",#REF!)</f>
        <v>#REF!</v>
      </c>
      <c r="AI192" s="2" t="s">
        <v>199</v>
      </c>
      <c r="AM192" s="38" t="e">
        <f>IF(#REF!="?"," ",#REF!)</f>
        <v>#REF!</v>
      </c>
      <c r="AN192" s="8"/>
      <c r="AO192" s="8"/>
      <c r="AP192" s="8"/>
      <c r="AQ192" s="8"/>
      <c r="AR192" s="2" t="s">
        <v>190</v>
      </c>
      <c r="AS192" s="8"/>
    </row>
    <row r="193" spans="1:52" ht="12.5" customHeight="1">
      <c r="C193" s="2" t="s">
        <v>675</v>
      </c>
      <c r="N193" s="5"/>
      <c r="O193" s="39" t="e">
        <f>IF(#REF!="?"," ",#REF!)</f>
        <v>#REF!</v>
      </c>
      <c r="Q193" s="31"/>
      <c r="R193" s="31"/>
      <c r="S193" s="31"/>
      <c r="T193" s="31"/>
      <c r="U193" s="31"/>
      <c r="V193" s="31"/>
      <c r="W193" s="31"/>
      <c r="X193" s="31"/>
      <c r="Y193" s="31"/>
      <c r="Z193" s="31"/>
      <c r="AA193" s="31"/>
      <c r="AI193" s="31"/>
      <c r="AJ193" s="31"/>
      <c r="AK193" s="31"/>
      <c r="AL193" s="31"/>
      <c r="AM193" s="40"/>
      <c r="AN193" s="31"/>
      <c r="AO193" s="31"/>
      <c r="AP193" s="31"/>
      <c r="AQ193" s="31"/>
      <c r="AR193" s="31"/>
      <c r="AS193" s="31"/>
    </row>
    <row r="194" spans="1:52" ht="12.5" customHeight="1">
      <c r="C194" s="2" t="s">
        <v>122</v>
      </c>
      <c r="M194" s="5"/>
      <c r="N194" s="5"/>
      <c r="O194" s="39" t="e">
        <f>IF(#REF!="?"," ",#REF!)</f>
        <v>#REF!</v>
      </c>
      <c r="Q194" s="8"/>
      <c r="R194" s="31"/>
      <c r="S194" s="31"/>
      <c r="T194" s="31"/>
      <c r="U194" s="31"/>
      <c r="V194" s="31"/>
      <c r="W194" s="31"/>
      <c r="X194" s="31"/>
      <c r="Y194" s="31"/>
      <c r="Z194" s="31"/>
      <c r="AA194" s="31"/>
      <c r="AI194" s="31"/>
      <c r="AJ194" s="31"/>
      <c r="AK194" s="31"/>
      <c r="AL194" s="31"/>
      <c r="AM194" s="41"/>
    </row>
    <row r="195" spans="1:52" ht="12.5" customHeight="1">
      <c r="C195" s="2" t="s">
        <v>676</v>
      </c>
      <c r="O195" s="39" t="e">
        <f>IF(#REF!="?"," ",#REF!)</f>
        <v>#REF!</v>
      </c>
      <c r="Q195" s="31"/>
      <c r="R195" s="31"/>
      <c r="S195" s="31"/>
      <c r="T195" s="31"/>
      <c r="U195" s="31"/>
      <c r="V195" s="31"/>
      <c r="W195" s="31"/>
      <c r="X195" s="31"/>
      <c r="Y195" s="31"/>
      <c r="Z195" s="31"/>
      <c r="AA195" s="31"/>
      <c r="AI195" s="31"/>
      <c r="AJ195" s="31"/>
      <c r="AK195" s="31"/>
      <c r="AL195" s="31"/>
      <c r="AM195" s="40"/>
      <c r="AN195" s="31"/>
      <c r="AO195" s="31"/>
      <c r="AP195" s="31"/>
      <c r="AQ195" s="31"/>
      <c r="AR195" s="31"/>
      <c r="AS195" s="31"/>
    </row>
    <row r="196" spans="1:52" ht="12.5" customHeight="1">
      <c r="C196" s="2" t="s">
        <v>677</v>
      </c>
      <c r="O196" s="39" t="e">
        <f>IF(#REF!="?"," ",#REF!)</f>
        <v>#REF!</v>
      </c>
      <c r="Q196" s="31"/>
      <c r="R196" s="31"/>
      <c r="S196" s="31"/>
      <c r="T196" s="31"/>
      <c r="U196" s="31"/>
      <c r="V196" s="31"/>
      <c r="W196" s="31"/>
      <c r="X196" s="31"/>
      <c r="Y196" s="31"/>
      <c r="Z196" s="31"/>
      <c r="AA196" s="31"/>
      <c r="AI196" s="31"/>
      <c r="AJ196" s="31"/>
      <c r="AK196" s="31"/>
      <c r="AL196" s="31"/>
      <c r="AM196" s="40"/>
      <c r="AN196" s="31"/>
      <c r="AO196" s="31"/>
      <c r="AP196" s="31"/>
      <c r="AQ196" s="31"/>
      <c r="AR196" s="31"/>
      <c r="AS196" s="31"/>
    </row>
    <row r="197" spans="1:52" ht="12.5" customHeight="1">
      <c r="C197" s="2" t="s">
        <v>201</v>
      </c>
      <c r="O197" s="31"/>
      <c r="P197" s="31"/>
      <c r="Q197" s="31"/>
      <c r="R197" s="31"/>
      <c r="S197" s="41" t="e">
        <f>IF(#REF!="?"," ",#REF!)</f>
        <v>#REF!</v>
      </c>
      <c r="T197" s="31"/>
      <c r="U197" s="31"/>
      <c r="V197" s="31"/>
      <c r="W197" s="31"/>
      <c r="X197" s="31"/>
      <c r="Y197" s="31"/>
      <c r="Z197" s="31"/>
      <c r="AA197" s="31"/>
      <c r="AI197" s="31"/>
      <c r="AJ197" s="31"/>
      <c r="AK197" s="31"/>
      <c r="AL197" s="31"/>
      <c r="AM197" s="40"/>
      <c r="AN197" s="31"/>
      <c r="AO197" s="31"/>
      <c r="AP197" s="31"/>
      <c r="AQ197" s="31"/>
      <c r="AR197" s="31"/>
      <c r="AS197" s="31"/>
    </row>
    <row r="198" spans="1:52" ht="12" customHeight="1">
      <c r="O198" s="31"/>
      <c r="P198" s="31"/>
      <c r="Q198" s="31"/>
      <c r="R198" s="31"/>
      <c r="S198" s="31"/>
      <c r="T198" s="31"/>
      <c r="U198" s="31"/>
      <c r="V198" s="31"/>
      <c r="W198" s="31"/>
      <c r="X198" s="31"/>
      <c r="Y198" s="31"/>
      <c r="Z198" s="31"/>
      <c r="AA198" s="31"/>
      <c r="AI198" s="31"/>
      <c r="AJ198" s="31"/>
      <c r="AK198" s="31"/>
      <c r="AL198" s="31"/>
      <c r="AM198" s="40"/>
      <c r="AN198" s="31"/>
      <c r="AO198" s="31"/>
      <c r="AP198" s="31"/>
      <c r="AQ198" s="31"/>
      <c r="AR198" s="31"/>
      <c r="AS198" s="31"/>
    </row>
    <row r="199" spans="1:52" ht="12.5" customHeight="1">
      <c r="C199" s="2" t="s">
        <v>196</v>
      </c>
      <c r="O199" s="2" t="s">
        <v>197</v>
      </c>
      <c r="S199" s="2" t="s">
        <v>198</v>
      </c>
      <c r="AD199" s="2" t="str">
        <f>AD171</f>
        <v>(大臣)</v>
      </c>
      <c r="AI199" s="2" t="s">
        <v>199</v>
      </c>
      <c r="AM199" s="38" t="e">
        <f>IF(#REF!="?"," ",#REF!)</f>
        <v>#REF!</v>
      </c>
      <c r="AN199" s="8"/>
      <c r="AO199" s="8"/>
      <c r="AP199" s="8"/>
      <c r="AQ199" s="8"/>
      <c r="AR199" s="2" t="s">
        <v>190</v>
      </c>
    </row>
    <row r="200" spans="1:52" ht="12.5" customHeight="1">
      <c r="C200" s="2" t="s">
        <v>194</v>
      </c>
      <c r="O200" s="39" t="e">
        <f>IF(#REF!="?"," ",#REF!)</f>
        <v>#REF!</v>
      </c>
      <c r="Q200" s="8"/>
      <c r="R200" s="8"/>
      <c r="S200" s="8"/>
      <c r="T200" s="8"/>
      <c r="AM200" s="41"/>
    </row>
    <row r="201" spans="1:52" ht="12.5" customHeight="1">
      <c r="C201" s="2" t="s">
        <v>286</v>
      </c>
      <c r="O201" s="2" t="e">
        <f>IF(入力シート!C11=1," ",#REF!)</f>
        <v>#REF!</v>
      </c>
      <c r="Z201" s="2" t="e">
        <f>IF(入力シート!C11=1," ",#REF!)</f>
        <v>#REF!</v>
      </c>
      <c r="AI201" s="2" t="s">
        <v>199</v>
      </c>
      <c r="AM201" s="38" t="e">
        <f>IF(#REF!="?"," ",#REF!)</f>
        <v>#REF!</v>
      </c>
      <c r="AN201" s="8"/>
      <c r="AO201" s="8"/>
      <c r="AP201" s="8"/>
      <c r="AQ201" s="8"/>
      <c r="AR201" s="2" t="s">
        <v>190</v>
      </c>
      <c r="AS201" s="8"/>
    </row>
    <row r="202" spans="1:52" ht="12.5" customHeight="1">
      <c r="C202" s="2" t="s">
        <v>675</v>
      </c>
      <c r="N202" s="5"/>
      <c r="O202" s="39" t="e">
        <f>IF(#REF!="?"," ",#REF!)</f>
        <v>#REF!</v>
      </c>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row>
    <row r="203" spans="1:52" ht="12.5" customHeight="1">
      <c r="C203" s="2" t="s">
        <v>122</v>
      </c>
      <c r="M203" s="5"/>
      <c r="N203" s="5"/>
      <c r="O203" s="39" t="e">
        <f>IF(#REF!="?"," ",#REF!)</f>
        <v>#REF!</v>
      </c>
      <c r="Q203" s="8"/>
      <c r="R203" s="31"/>
      <c r="S203" s="31"/>
      <c r="T203" s="31"/>
      <c r="U203" s="31"/>
      <c r="V203" s="31"/>
      <c r="W203" s="31"/>
      <c r="X203" s="31"/>
      <c r="Y203" s="31"/>
      <c r="Z203" s="31"/>
      <c r="AA203" s="31"/>
      <c r="AB203" s="31"/>
      <c r="AC203" s="31"/>
      <c r="AD203" s="31"/>
      <c r="AE203" s="31"/>
      <c r="AM203" s="31"/>
      <c r="AN203" s="31"/>
      <c r="AO203" s="31"/>
      <c r="AP203" s="31"/>
      <c r="AQ203" s="31"/>
    </row>
    <row r="204" spans="1:52" ht="12.5" customHeight="1">
      <c r="C204" s="2" t="s">
        <v>676</v>
      </c>
      <c r="O204" s="39" t="e">
        <f>IF(#REF!="?"," ",#REF!)</f>
        <v>#REF!</v>
      </c>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row>
    <row r="205" spans="1:52" ht="12.5" customHeight="1">
      <c r="C205" s="2" t="s">
        <v>677</v>
      </c>
      <c r="O205" s="39" t="e">
        <f>IF(#REF!="?"," ",#REF!)</f>
        <v>#REF!</v>
      </c>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row>
    <row r="206" spans="1:52" ht="12.5" customHeight="1">
      <c r="C206" s="2" t="s">
        <v>201</v>
      </c>
      <c r="O206" s="31"/>
      <c r="P206" s="31"/>
      <c r="Q206" s="31"/>
      <c r="R206" s="31"/>
      <c r="S206" s="41" t="e">
        <f>IF(#REF!="?"," ",#REF!)</f>
        <v>#REF!</v>
      </c>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row>
    <row r="207" spans="1:52" ht="6" customHeight="1">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8"/>
    </row>
    <row r="208" spans="1:52" ht="6" customHeight="1"/>
    <row r="209" spans="1:52" ht="12.5" customHeight="1">
      <c r="A209" s="2" t="s">
        <v>392</v>
      </c>
      <c r="N209" s="8" t="str">
        <f>IF(入力シート!C13=1,"未定"," ")</f>
        <v xml:space="preserve"> </v>
      </c>
      <c r="O209" s="8"/>
    </row>
    <row r="210" spans="1:52" ht="12.5" customHeight="1">
      <c r="C210" s="2" t="s">
        <v>101</v>
      </c>
      <c r="L210" s="31"/>
      <c r="M210" s="31"/>
      <c r="N210" s="31"/>
      <c r="O210" s="488" t="str">
        <f>IF(入力シート!C13=1," ",入力シート!C13)</f>
        <v>?</v>
      </c>
      <c r="P210" s="31"/>
      <c r="Q210" s="31"/>
      <c r="R210" s="31"/>
      <c r="S210" s="31"/>
      <c r="T210" s="31"/>
      <c r="U210" s="31"/>
      <c r="V210" s="31"/>
    </row>
    <row r="211" spans="1:52" ht="12.5" customHeight="1">
      <c r="C211" s="2" t="s">
        <v>393</v>
      </c>
      <c r="L211" s="176" t="s">
        <v>394</v>
      </c>
      <c r="T211" s="516" t="str">
        <f>IF(入力シート!C13=1," ",入力シート!C14)</f>
        <v>?</v>
      </c>
      <c r="U211" s="8"/>
      <c r="V211" s="8"/>
      <c r="W211" s="8"/>
      <c r="X211" s="8"/>
      <c r="Y211" s="2" t="s">
        <v>404</v>
      </c>
      <c r="AA211" s="516" t="str">
        <f>IF(入力シート!C13=1," ",入力シート!I14)</f>
        <v>?</v>
      </c>
      <c r="AB211" s="8"/>
      <c r="AC211" s="8"/>
      <c r="AD211" s="8"/>
      <c r="AE211" s="8"/>
      <c r="AF211" s="8"/>
      <c r="AG211" s="8"/>
      <c r="AH211" s="8"/>
      <c r="AI211" s="8"/>
      <c r="AJ211" s="8"/>
      <c r="AK211" s="8"/>
      <c r="AL211" s="8"/>
      <c r="AM211" s="2" t="s">
        <v>190</v>
      </c>
    </row>
    <row r="212" spans="1:52" ht="12.5" customHeight="1">
      <c r="O212" s="488" t="str">
        <f>IF(入力シート!C13=1," ",入力シート!C15)</f>
        <v>?</v>
      </c>
      <c r="P212" s="31"/>
      <c r="Q212" s="31"/>
      <c r="R212" s="31"/>
      <c r="S212" s="31"/>
      <c r="T212" s="31"/>
      <c r="U212" s="31"/>
      <c r="V212" s="31"/>
      <c r="W212" s="31"/>
      <c r="X212" s="31"/>
      <c r="Y212" s="31"/>
      <c r="Z212" s="31"/>
      <c r="AA212" s="31"/>
      <c r="AB212" s="31"/>
    </row>
    <row r="213" spans="1:52" ht="12.5" customHeight="1">
      <c r="C213" s="2" t="s">
        <v>195</v>
      </c>
      <c r="O213" s="488" t="str">
        <f>IF(入力シート!C13=1," ",入力シート!C16)</f>
        <v>?</v>
      </c>
      <c r="P213" s="8"/>
      <c r="Q213" s="8"/>
    </row>
    <row r="214" spans="1:52" ht="12.5" customHeight="1">
      <c r="C214" s="2" t="s">
        <v>172</v>
      </c>
      <c r="O214" s="488" t="str">
        <f>IF(入力シート!C13=1," ",入力シート!C17)</f>
        <v>?</v>
      </c>
    </row>
    <row r="215" spans="1:52" ht="12.5" customHeight="1">
      <c r="C215" s="2" t="s">
        <v>150</v>
      </c>
      <c r="O215" s="488" t="str">
        <f>IF(入力シート!C13=1," ",入力シート!C18)</f>
        <v>?</v>
      </c>
    </row>
    <row r="216" spans="1:52" ht="6" customHeight="1">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8"/>
    </row>
    <row r="217" spans="1:52" ht="6" customHeight="1"/>
    <row r="218" spans="1:52" ht="12.5" customHeight="1">
      <c r="A218" s="2" t="s">
        <v>75</v>
      </c>
    </row>
    <row r="219" spans="1:52" ht="12.5" customHeight="1">
      <c r="D219" s="2" t="str">
        <f>IF(入力シート!D20=1,"■","□")</f>
        <v>□</v>
      </c>
      <c r="F219" s="2" t="s">
        <v>587</v>
      </c>
      <c r="K219" s="2" t="s">
        <v>588</v>
      </c>
      <c r="M219" s="2" t="b">
        <f>IF(入力シート!D20=1,入力シート!G20)</f>
        <v>0</v>
      </c>
      <c r="AE219" s="2" t="s">
        <v>589</v>
      </c>
    </row>
    <row r="220" spans="1:52" ht="12.5" customHeight="1">
      <c r="D220" s="2" t="str">
        <f>IF(入力シート!D20=2,"■","□")</f>
        <v>□</v>
      </c>
      <c r="F220" s="2" t="s">
        <v>590</v>
      </c>
      <c r="K220" s="2" t="s">
        <v>591</v>
      </c>
      <c r="M220" s="2" t="b">
        <f>IF(入力シート!D20=2,入力シート!G20)</f>
        <v>0</v>
      </c>
      <c r="AE220" s="2" t="s">
        <v>592</v>
      </c>
    </row>
    <row r="221" spans="1:52" ht="12.5" customHeight="1">
      <c r="D221" s="2" t="str">
        <f>IF(入力シート!D20="?","■","□")</f>
        <v>■</v>
      </c>
      <c r="F221" s="2" t="s">
        <v>593</v>
      </c>
    </row>
    <row r="222" spans="1:52" ht="6" customHeight="1">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8"/>
    </row>
    <row r="223" spans="1:52" ht="5" customHeight="1"/>
    <row r="224" spans="1:52" ht="13" customHeight="1">
      <c r="A224" s="2" t="s">
        <v>709</v>
      </c>
    </row>
    <row r="225" spans="1:64" s="176" customFormat="1" ht="12.5" customHeight="1">
      <c r="D225" s="176" t="str">
        <f>IF(入力シート!D26=1,"■","□")</f>
        <v>□</v>
      </c>
      <c r="F225" s="176" t="s">
        <v>587</v>
      </c>
      <c r="K225" s="176" t="s">
        <v>110</v>
      </c>
      <c r="M225" s="176" t="b">
        <v>0</v>
      </c>
      <c r="AE225" s="176" t="s">
        <v>704</v>
      </c>
    </row>
    <row r="226" spans="1:64" s="176" customFormat="1" ht="12.5" customHeight="1">
      <c r="D226" s="176" t="str">
        <f>IF(入力シート!D26=2,"■","□")</f>
        <v>□</v>
      </c>
      <c r="F226" s="176" t="s">
        <v>590</v>
      </c>
      <c r="K226" s="176" t="s">
        <v>705</v>
      </c>
      <c r="M226" s="176" t="b">
        <v>0</v>
      </c>
      <c r="AE226" s="176" t="s">
        <v>704</v>
      </c>
    </row>
    <row r="227" spans="1:64" s="176" customFormat="1" ht="12.5" customHeight="1">
      <c r="D227" s="176" t="s">
        <v>710</v>
      </c>
      <c r="F227" s="176" t="s">
        <v>593</v>
      </c>
      <c r="K227" s="176" t="s">
        <v>706</v>
      </c>
      <c r="AE227" s="176" t="s">
        <v>707</v>
      </c>
    </row>
    <row r="228" spans="1:64" ht="6" customHeight="1">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8"/>
    </row>
    <row r="229" spans="1:64" ht="5" customHeight="1"/>
    <row r="230" spans="1:64" ht="13" customHeight="1">
      <c r="A230" s="2" t="s">
        <v>708</v>
      </c>
    </row>
    <row r="231" spans="1:64" ht="6" customHeight="1">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8"/>
    </row>
    <row r="232" spans="1:64" ht="3" customHeight="1"/>
    <row r="233" spans="1:64" ht="12" customHeight="1">
      <c r="U233" s="3"/>
      <c r="V233" s="518" t="s">
        <v>395</v>
      </c>
      <c r="BK233" s="176"/>
      <c r="BL233" s="176" t="s">
        <v>461</v>
      </c>
    </row>
    <row r="234" spans="1:64" ht="12" customHeight="1">
      <c r="A234" s="176" t="s">
        <v>227</v>
      </c>
    </row>
    <row r="235" spans="1:64" ht="3" customHeight="1">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8"/>
    </row>
    <row r="236" spans="1:64" ht="3" customHeight="1"/>
    <row r="237" spans="1:64" ht="11" customHeight="1">
      <c r="A237" s="176" t="s">
        <v>314</v>
      </c>
      <c r="J237" s="8"/>
      <c r="K237" s="8"/>
      <c r="L237" s="8"/>
      <c r="M237" s="488" t="str">
        <f>入力シート!C23</f>
        <v>?</v>
      </c>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AK237" s="31"/>
      <c r="AL237" s="31"/>
      <c r="BJ237" s="2" t="s">
        <v>368</v>
      </c>
    </row>
    <row r="238" spans="1:64" ht="2" customHeight="1">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8"/>
    </row>
    <row r="239" spans="1:64" ht="2" customHeight="1"/>
    <row r="240" spans="1:64" ht="12.5" customHeight="1">
      <c r="A240" s="2" t="s">
        <v>315</v>
      </c>
      <c r="M240" s="6" t="str">
        <f>IF(入力シート!C24="?"," ",入力シート!C24)</f>
        <v xml:space="preserve"> </v>
      </c>
      <c r="BI240" s="5"/>
      <c r="BJ240" s="2" t="s">
        <v>336</v>
      </c>
    </row>
    <row r="241" spans="1:62" ht="2" customHeight="1">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8"/>
    </row>
    <row r="242" spans="1:62" ht="2" customHeight="1"/>
    <row r="243" spans="1:62" ht="12.5" customHeight="1">
      <c r="A243" s="176" t="s">
        <v>307</v>
      </c>
      <c r="Q243" s="5"/>
      <c r="V243" s="30"/>
      <c r="W243" s="8"/>
      <c r="X243" s="8"/>
      <c r="Y243" s="8"/>
      <c r="Z243" s="8"/>
      <c r="AA243" s="8"/>
      <c r="AB243" s="8"/>
      <c r="AC243" s="8"/>
      <c r="AD243" s="8"/>
      <c r="AE243" s="8"/>
      <c r="BI243" s="5"/>
      <c r="BJ243" s="2" t="s">
        <v>85</v>
      </c>
    </row>
    <row r="244" spans="1:62" ht="12.5" customHeight="1">
      <c r="I244" s="176" t="str">
        <f>IF(入力シート!C25=1,申請書!BJ240,IF(入力シート!C25=2,申請書!BJ243,IF(入力シート!C25=3,申請書!BJ244,IF(入力シート!C25=4,申請書!BJ251,BJ251))))</f>
        <v>□都市計画区域内（□市街化区域　□市街化調整区域　□区域区分非設定）</v>
      </c>
      <c r="Q244" s="5"/>
      <c r="V244" s="30"/>
      <c r="W244" s="8"/>
      <c r="X244" s="8"/>
      <c r="Y244" s="8"/>
      <c r="Z244" s="8"/>
      <c r="AA244" s="8"/>
      <c r="AB244" s="8"/>
      <c r="AC244" s="8"/>
      <c r="AD244" s="8"/>
      <c r="AE244" s="8"/>
      <c r="BI244" s="5"/>
      <c r="BJ244" s="2" t="s">
        <v>311</v>
      </c>
    </row>
    <row r="245" spans="1:62" ht="12.5" customHeight="1">
      <c r="I245" s="176" t="str">
        <f>IF(入力シート!C25&lt;=3,BJ237,(IF(入力シート!C25=4,BJ254,BJ255)))</f>
        <v>□準都市計画区域内　　　■都市計画区域及び準都市計画区域外</v>
      </c>
      <c r="Q245" s="5"/>
      <c r="V245" s="30"/>
      <c r="W245" s="8"/>
      <c r="X245" s="8"/>
      <c r="Y245" s="8"/>
      <c r="Z245" s="8"/>
      <c r="AA245" s="8"/>
      <c r="AB245" s="8"/>
      <c r="AC245" s="8"/>
      <c r="AD245" s="8"/>
      <c r="AE245" s="8"/>
      <c r="BI245" s="5"/>
    </row>
    <row r="246" spans="1:62" ht="2" customHeight="1">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c r="AE246" s="46"/>
      <c r="AF246" s="46"/>
      <c r="AG246" s="46"/>
      <c r="AH246" s="46"/>
      <c r="AI246" s="46"/>
      <c r="AJ246" s="46"/>
      <c r="AK246" s="46"/>
      <c r="AL246" s="46"/>
      <c r="AM246" s="46"/>
      <c r="AN246" s="46"/>
      <c r="AO246" s="46"/>
      <c r="AP246" s="46"/>
      <c r="AQ246" s="46"/>
      <c r="AR246" s="46"/>
      <c r="AS246" s="46"/>
      <c r="AT246" s="46"/>
      <c r="AU246" s="46"/>
      <c r="AV246" s="46"/>
      <c r="AW246" s="46"/>
      <c r="AX246" s="46"/>
      <c r="AY246" s="27"/>
      <c r="AZ246" s="28"/>
    </row>
    <row r="247" spans="1:62" ht="2" customHeight="1"/>
    <row r="248" spans="1:62" ht="12.5" customHeight="1">
      <c r="A248" s="176" t="s">
        <v>222</v>
      </c>
      <c r="N248" s="176" t="str">
        <f>IF(入力シート!C26=1,申請書!BJ261,IF(入力シート!C26=2,申請書!BJ260,IF(入力シート!C26=3,申請書!BJ259,BJ262)))</f>
        <v>□防火地域　□準防火地域　□指定なし</v>
      </c>
      <c r="V248" s="6"/>
      <c r="W248" s="5"/>
      <c r="BI248" s="5"/>
    </row>
    <row r="249" spans="1:62" ht="2" customHeight="1">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c r="AX249" s="27"/>
      <c r="AY249" s="27"/>
      <c r="AZ249" s="28"/>
    </row>
    <row r="250" spans="1:62" ht="2" customHeight="1"/>
    <row r="251" spans="1:62" ht="12.5" customHeight="1">
      <c r="A251" s="176" t="s">
        <v>558</v>
      </c>
      <c r="V251" s="488" t="str">
        <f>入力シート!C27</f>
        <v>法第22条区域・下水道放流区域</v>
      </c>
      <c r="BJ251" s="2" t="s">
        <v>234</v>
      </c>
    </row>
    <row r="252" spans="1:62" ht="3" customHeight="1">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8"/>
    </row>
    <row r="253" spans="1:62" ht="3" customHeight="1"/>
    <row r="254" spans="1:62" ht="12.5" customHeight="1">
      <c r="A254" s="2" t="s">
        <v>356</v>
      </c>
      <c r="BJ254" s="2" t="s">
        <v>90</v>
      </c>
    </row>
    <row r="255" spans="1:62" ht="12.5" customHeight="1">
      <c r="B255" s="2" t="s">
        <v>447</v>
      </c>
      <c r="V255" s="534" t="str">
        <f>入力シート!C28</f>
        <v>?</v>
      </c>
      <c r="W255" s="534"/>
      <c r="X255" s="534"/>
      <c r="Y255" s="534"/>
      <c r="Z255" s="534"/>
      <c r="AA255" s="8"/>
      <c r="AB255" s="31"/>
      <c r="AI255" s="2" t="s">
        <v>448</v>
      </c>
      <c r="BJ255" s="2" t="s">
        <v>206</v>
      </c>
    </row>
    <row r="256" spans="1:62" ht="12.5" customHeight="1">
      <c r="B256" s="2" t="s">
        <v>99</v>
      </c>
      <c r="R256" s="8"/>
      <c r="S256" s="8"/>
      <c r="T256" s="31"/>
      <c r="U256" s="47"/>
      <c r="V256" s="534" t="str">
        <f>入力シート!C29</f>
        <v>?</v>
      </c>
      <c r="W256" s="534"/>
      <c r="X256" s="534"/>
      <c r="Y256" s="534"/>
      <c r="Z256" s="534"/>
      <c r="AA256" s="10"/>
      <c r="AB256" s="31"/>
      <c r="AC256" s="48"/>
    </row>
    <row r="257" spans="1:62" ht="3" customHeight="1">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X257" s="27"/>
      <c r="AY257" s="27"/>
      <c r="AZ257" s="28"/>
    </row>
    <row r="258" spans="1:62" ht="3" customHeight="1"/>
    <row r="259" spans="1:62" ht="12.5" customHeight="1">
      <c r="A259" s="2" t="s">
        <v>208</v>
      </c>
      <c r="BJ259" s="2" t="s">
        <v>357</v>
      </c>
    </row>
    <row r="260" spans="1:62" ht="12.5" customHeight="1">
      <c r="B260" s="2" t="s">
        <v>18</v>
      </c>
      <c r="I260" s="538" t="s">
        <v>19</v>
      </c>
      <c r="J260" s="538"/>
      <c r="K260" s="2" t="s">
        <v>147</v>
      </c>
      <c r="L260" s="49">
        <f>入力シート!B31</f>
        <v>0</v>
      </c>
      <c r="M260" s="8"/>
      <c r="N260" s="8"/>
      <c r="O260" s="8"/>
      <c r="P260" s="8"/>
      <c r="Q260" s="8"/>
      <c r="R260" s="10"/>
      <c r="S260" s="10"/>
      <c r="T260" s="10"/>
      <c r="U260" s="10"/>
      <c r="V260" s="10"/>
      <c r="W260" s="10"/>
      <c r="X260" s="2" t="s">
        <v>142</v>
      </c>
      <c r="Y260" s="2" t="s">
        <v>147</v>
      </c>
      <c r="Z260" s="50">
        <f>入力シート!C31</f>
        <v>0</v>
      </c>
      <c r="AA260" s="8"/>
      <c r="AB260" s="10"/>
      <c r="AC260" s="10"/>
      <c r="AD260" s="8"/>
      <c r="AE260" s="10"/>
      <c r="AF260" s="10"/>
      <c r="AG260" s="10"/>
      <c r="AH260" s="10"/>
      <c r="AI260" s="10"/>
      <c r="AJ260" s="10"/>
      <c r="AK260" s="10"/>
      <c r="AL260" s="2" t="s">
        <v>142</v>
      </c>
      <c r="AM260" s="2" t="s">
        <v>147</v>
      </c>
      <c r="AN260" s="51">
        <f>入力シート!D31</f>
        <v>0</v>
      </c>
      <c r="AO260" s="8"/>
      <c r="AP260" s="8"/>
      <c r="AQ260" s="8"/>
      <c r="AR260" s="8"/>
      <c r="AS260" s="10"/>
      <c r="AT260" s="10"/>
      <c r="AU260" s="5"/>
      <c r="AV260" s="5"/>
      <c r="AW260" s="2" t="s">
        <v>142</v>
      </c>
      <c r="BJ260" s="2" t="s">
        <v>112</v>
      </c>
    </row>
    <row r="261" spans="1:62" ht="12.5" customHeight="1">
      <c r="B261" s="538" t="s">
        <v>17</v>
      </c>
      <c r="C261" s="538"/>
      <c r="D261" s="538"/>
      <c r="E261" s="538"/>
      <c r="F261" s="538"/>
      <c r="G261" s="538"/>
      <c r="H261" s="538"/>
      <c r="I261" s="538"/>
      <c r="J261" s="538"/>
      <c r="K261" s="2" t="s">
        <v>20</v>
      </c>
      <c r="L261" s="49"/>
      <c r="M261" s="8"/>
      <c r="N261" s="8"/>
      <c r="O261" s="8"/>
      <c r="P261" s="8"/>
      <c r="Q261" s="8"/>
      <c r="R261" s="10"/>
      <c r="S261" s="10"/>
      <c r="T261" s="10"/>
      <c r="U261" s="10"/>
      <c r="V261" s="10"/>
      <c r="W261" s="10"/>
      <c r="X261" s="2" t="s">
        <v>562</v>
      </c>
      <c r="Y261" s="2" t="s">
        <v>683</v>
      </c>
      <c r="Z261" s="50"/>
      <c r="AA261" s="8"/>
      <c r="AB261" s="10"/>
      <c r="AC261" s="10"/>
      <c r="AD261" s="8"/>
      <c r="AE261" s="10"/>
      <c r="AF261" s="10"/>
      <c r="AG261" s="10"/>
      <c r="AH261" s="10"/>
      <c r="AI261" s="10"/>
      <c r="AJ261" s="10"/>
      <c r="AK261" s="10"/>
      <c r="AL261" s="2" t="s">
        <v>562</v>
      </c>
      <c r="AM261" s="2" t="s">
        <v>683</v>
      </c>
      <c r="AN261" s="51"/>
      <c r="AO261" s="8"/>
      <c r="AP261" s="8"/>
      <c r="AQ261" s="8"/>
      <c r="AR261" s="8"/>
      <c r="AS261" s="10"/>
      <c r="AT261" s="10"/>
      <c r="AU261" s="5"/>
      <c r="AV261" s="5"/>
      <c r="AW261" s="2" t="s">
        <v>562</v>
      </c>
      <c r="BJ261" s="2" t="s">
        <v>471</v>
      </c>
    </row>
    <row r="262" spans="1:62" ht="12.5" customHeight="1">
      <c r="B262" s="2" t="s">
        <v>204</v>
      </c>
      <c r="J262" s="5"/>
      <c r="K262" s="2" t="s">
        <v>147</v>
      </c>
      <c r="L262" s="52" t="str">
        <f>入力シート!B32</f>
        <v>?</v>
      </c>
      <c r="M262" s="8"/>
      <c r="N262" s="8"/>
      <c r="O262" s="8"/>
      <c r="P262" s="8"/>
      <c r="Q262" s="8"/>
      <c r="R262" s="10"/>
      <c r="S262" s="10"/>
      <c r="T262" s="10"/>
      <c r="U262" s="10"/>
      <c r="V262" s="10"/>
      <c r="W262" s="10"/>
      <c r="X262" s="2" t="s">
        <v>142</v>
      </c>
      <c r="Y262" s="2" t="s">
        <v>147</v>
      </c>
      <c r="Z262" s="7" t="str">
        <f>IF(入力シート!C31=0," ",入力シート!C32)</f>
        <v xml:space="preserve"> </v>
      </c>
      <c r="AA262" s="8"/>
      <c r="AB262" s="10"/>
      <c r="AC262" s="10"/>
      <c r="AD262" s="8"/>
      <c r="AE262" s="10"/>
      <c r="AF262" s="10"/>
      <c r="AG262" s="10"/>
      <c r="AH262" s="10"/>
      <c r="AI262" s="10"/>
      <c r="AJ262" s="10"/>
      <c r="AK262" s="10"/>
      <c r="AL262" s="2" t="s">
        <v>142</v>
      </c>
      <c r="AM262" s="2" t="s">
        <v>147</v>
      </c>
      <c r="AN262" s="10" t="str">
        <f>IF(入力シート!D31=0," ",入力シート!D32)</f>
        <v xml:space="preserve"> </v>
      </c>
      <c r="AO262" s="8"/>
      <c r="AP262" s="10"/>
      <c r="AQ262" s="10"/>
      <c r="AR262" s="8"/>
      <c r="AS262" s="10"/>
      <c r="AT262" s="10"/>
      <c r="AU262" s="5"/>
      <c r="AV262" s="5"/>
      <c r="AW262" s="2" t="s">
        <v>142</v>
      </c>
      <c r="BJ262" s="2" t="s">
        <v>32</v>
      </c>
    </row>
    <row r="263" spans="1:62" ht="12.5" customHeight="1">
      <c r="B263" s="2" t="s">
        <v>300</v>
      </c>
      <c r="AH263" s="8"/>
      <c r="BA263" s="8" t="s">
        <v>412</v>
      </c>
      <c r="BB263" s="8" t="s">
        <v>412</v>
      </c>
      <c r="BE263" s="8" t="s">
        <v>412</v>
      </c>
      <c r="BF263" s="8" t="s">
        <v>412</v>
      </c>
    </row>
    <row r="264" spans="1:62" ht="12.5" customHeight="1">
      <c r="J264" s="5"/>
      <c r="K264" s="2" t="s">
        <v>147</v>
      </c>
      <c r="L264" s="53" t="str">
        <f>入力シート!B33</f>
        <v>?</v>
      </c>
      <c r="M264" s="54"/>
      <c r="N264" s="55"/>
      <c r="O264" s="55"/>
      <c r="P264" s="55"/>
      <c r="Q264" s="55"/>
      <c r="R264" s="54"/>
      <c r="S264" s="54"/>
      <c r="T264" s="54"/>
      <c r="U264" s="56" t="s">
        <v>142</v>
      </c>
      <c r="V264" s="5"/>
      <c r="W264" s="5"/>
      <c r="X264" s="5"/>
      <c r="Y264" s="56" t="s">
        <v>147</v>
      </c>
      <c r="Z264" s="53" t="str">
        <f>IF(入力シート!C31=0," ",入力シート!C33)</f>
        <v xml:space="preserve"> </v>
      </c>
      <c r="AA264" s="54"/>
      <c r="AB264" s="55"/>
      <c r="AC264" s="55"/>
      <c r="AD264" s="55"/>
      <c r="AE264" s="55"/>
      <c r="AF264" s="54"/>
      <c r="AG264" s="54"/>
      <c r="AH264" s="54"/>
      <c r="AI264" s="56" t="s">
        <v>142</v>
      </c>
      <c r="AJ264" s="5"/>
      <c r="AK264" s="5"/>
      <c r="AL264" s="5"/>
      <c r="AM264" s="56" t="s">
        <v>147</v>
      </c>
      <c r="AN264" s="55" t="str">
        <f>IF(入力シート!D31=0," ",入力シート!D33)</f>
        <v xml:space="preserve"> </v>
      </c>
      <c r="AO264" s="55"/>
      <c r="AP264" s="55"/>
      <c r="AQ264" s="55"/>
      <c r="AR264" s="54"/>
      <c r="AS264" s="54"/>
      <c r="AT264" s="54"/>
      <c r="AU264" s="5"/>
      <c r="AV264" s="5"/>
      <c r="AW264" s="2" t="s">
        <v>142</v>
      </c>
      <c r="BA264" s="8" t="e">
        <f>L264/100</f>
        <v>#VALUE!</v>
      </c>
      <c r="BB264" s="8" t="e">
        <f>Z264/100</f>
        <v>#VALUE!</v>
      </c>
      <c r="BE264" s="8" t="e">
        <f>L266/100</f>
        <v>#VALUE!</v>
      </c>
      <c r="BF264" s="8" t="e">
        <f>Z266/100</f>
        <v>#VALUE!</v>
      </c>
    </row>
    <row r="265" spans="1:62" ht="12.5" customHeight="1">
      <c r="B265" s="2" t="s">
        <v>140</v>
      </c>
      <c r="L265" s="56"/>
      <c r="M265" s="56"/>
      <c r="N265" s="56"/>
      <c r="O265" s="56"/>
      <c r="P265" s="56"/>
      <c r="Q265" s="56"/>
      <c r="R265" s="56"/>
      <c r="S265" s="56"/>
      <c r="T265" s="56"/>
      <c r="U265" s="56"/>
      <c r="V265" s="56"/>
      <c r="W265" s="56"/>
      <c r="X265" s="56"/>
      <c r="Y265" s="56"/>
      <c r="Z265" s="56"/>
      <c r="AA265" s="56"/>
      <c r="AB265" s="56"/>
      <c r="AC265" s="56"/>
      <c r="AD265" s="56"/>
      <c r="AE265" s="56"/>
      <c r="AF265" s="56"/>
      <c r="AG265" s="56"/>
      <c r="AH265" s="56"/>
      <c r="AI265" s="56"/>
      <c r="AJ265" s="56"/>
      <c r="AK265" s="56"/>
      <c r="AL265" s="56"/>
      <c r="AM265" s="56"/>
      <c r="AN265" s="56"/>
    </row>
    <row r="266" spans="1:62" ht="12.5" customHeight="1">
      <c r="J266" s="5"/>
      <c r="K266" s="2" t="s">
        <v>147</v>
      </c>
      <c r="L266" s="53" t="str">
        <f>入力シート!B34</f>
        <v>?</v>
      </c>
      <c r="M266" s="55"/>
      <c r="N266" s="55"/>
      <c r="O266" s="55"/>
      <c r="P266" s="55"/>
      <c r="Q266" s="55"/>
      <c r="R266" s="54"/>
      <c r="S266" s="54"/>
      <c r="T266" s="54"/>
      <c r="U266" s="56" t="s">
        <v>142</v>
      </c>
      <c r="V266" s="5"/>
      <c r="W266" s="5"/>
      <c r="X266" s="5"/>
      <c r="Y266" s="56" t="s">
        <v>147</v>
      </c>
      <c r="Z266" s="53" t="str">
        <f>IF(入力シート!C31=0," ",入力シート!C34)</f>
        <v xml:space="preserve"> </v>
      </c>
      <c r="AA266" s="55"/>
      <c r="AB266" s="55"/>
      <c r="AC266" s="55"/>
      <c r="AD266" s="55"/>
      <c r="AE266" s="55"/>
      <c r="AF266" s="54"/>
      <c r="AG266" s="54"/>
      <c r="AH266" s="54"/>
      <c r="AI266" s="56" t="s">
        <v>142</v>
      </c>
      <c r="AJ266" s="5"/>
      <c r="AK266" s="5"/>
      <c r="AL266" s="5"/>
      <c r="AM266" s="56" t="s">
        <v>147</v>
      </c>
      <c r="AN266" s="55" t="str">
        <f>IF(入力シート!D31=0," ",入力シート!D34)</f>
        <v xml:space="preserve"> </v>
      </c>
      <c r="AO266" s="55"/>
      <c r="AP266" s="55"/>
      <c r="AQ266" s="55"/>
      <c r="AR266" s="54"/>
      <c r="AS266" s="54"/>
      <c r="AT266" s="54"/>
      <c r="AU266" s="5"/>
      <c r="AV266" s="5"/>
      <c r="AW266" s="2" t="s">
        <v>142</v>
      </c>
      <c r="BA266" s="2" t="s">
        <v>248</v>
      </c>
      <c r="BE266" s="2" t="s">
        <v>418</v>
      </c>
      <c r="BJ266" s="2" t="s">
        <v>451</v>
      </c>
    </row>
    <row r="267" spans="1:62" ht="12.5" customHeight="1">
      <c r="B267" s="2" t="s">
        <v>584</v>
      </c>
      <c r="N267" s="47"/>
      <c r="O267" s="57"/>
      <c r="P267" s="541" t="s">
        <v>21</v>
      </c>
      <c r="Q267" s="541"/>
      <c r="R267" s="57"/>
      <c r="S267" s="51">
        <f>L260+Z260+AN260</f>
        <v>0</v>
      </c>
      <c r="T267" s="57"/>
      <c r="U267" s="57"/>
      <c r="V267" s="8"/>
      <c r="W267" s="8"/>
      <c r="X267" s="8"/>
      <c r="Y267" s="8"/>
      <c r="BA267" s="41" t="e">
        <f>(L260*BA264+Z260*BB264)/S267*100</f>
        <v>#VALUE!</v>
      </c>
      <c r="BE267" s="2" t="e">
        <f>(L260*BE264+Z260*BF264)/S267*100</f>
        <v>#VALUE!</v>
      </c>
      <c r="BJ267" s="2" t="s">
        <v>310</v>
      </c>
    </row>
    <row r="268" spans="1:62" ht="12.5" customHeight="1">
      <c r="N268" s="47"/>
      <c r="O268" s="57"/>
      <c r="P268" s="541" t="s">
        <v>22</v>
      </c>
      <c r="Q268" s="541"/>
      <c r="R268" s="57"/>
      <c r="S268" s="51"/>
      <c r="T268" s="57"/>
      <c r="U268" s="57"/>
      <c r="V268" s="8"/>
      <c r="W268" s="8"/>
      <c r="X268" s="8"/>
      <c r="Y268" s="8"/>
      <c r="BA268" s="41"/>
      <c r="BJ268" s="2" t="s">
        <v>35</v>
      </c>
    </row>
    <row r="269" spans="1:62" ht="12.5" customHeight="1">
      <c r="B269" s="2" t="s">
        <v>154</v>
      </c>
      <c r="AH269" s="8"/>
      <c r="AI269" s="8" t="str">
        <f>IF(Z264=" "," ",BA269)</f>
        <v xml:space="preserve"> </v>
      </c>
      <c r="AJ269" s="8"/>
      <c r="AK269" s="8"/>
      <c r="AL269" s="8"/>
      <c r="AM269" s="8"/>
      <c r="AN269" s="2" t="s">
        <v>245</v>
      </c>
      <c r="BA269" s="58" t="e">
        <f>ROUNDDOWN(BA267,2)</f>
        <v>#VALUE!</v>
      </c>
      <c r="BE269" s="58" t="e">
        <f>ROUNDDOWN(BE267,2)</f>
        <v>#VALUE!</v>
      </c>
    </row>
    <row r="270" spans="1:62" ht="12.5" customHeight="1">
      <c r="B270" s="2" t="s">
        <v>406</v>
      </c>
      <c r="AH270" s="8"/>
      <c r="AI270" s="8" t="str">
        <f>IF(Z266=" "," ",BE269)</f>
        <v xml:space="preserve"> </v>
      </c>
      <c r="AJ270" s="8"/>
      <c r="AK270" s="8"/>
      <c r="AL270" s="8"/>
      <c r="AM270" s="8"/>
      <c r="AN270" s="2" t="s">
        <v>245</v>
      </c>
    </row>
    <row r="271" spans="1:62" ht="12.5" customHeight="1">
      <c r="B271" s="2" t="s">
        <v>407</v>
      </c>
      <c r="L271" s="8" t="str">
        <f>IF(入力シート!B35="?"," ",入力シート!B35)</f>
        <v xml:space="preserve"> </v>
      </c>
      <c r="M271" s="8"/>
      <c r="N271" s="8"/>
      <c r="O271" s="8"/>
      <c r="P271" s="8"/>
      <c r="Q271" s="8"/>
      <c r="R271" s="8"/>
      <c r="S271" s="8"/>
      <c r="T271" s="8"/>
      <c r="U271" s="8"/>
      <c r="V271" s="8"/>
      <c r="W271" s="8"/>
      <c r="X271" s="8"/>
      <c r="AI271" s="31"/>
    </row>
    <row r="272" spans="1:62" ht="2" customHeight="1">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8"/>
    </row>
    <row r="273" spans="1:59" ht="2" customHeight="1"/>
    <row r="274" spans="1:59" ht="12.5" customHeight="1">
      <c r="A274" s="2" t="s">
        <v>205</v>
      </c>
      <c r="J274" s="2" t="s">
        <v>271</v>
      </c>
      <c r="N274" s="59" t="str">
        <f>入力シート!D37</f>
        <v>?</v>
      </c>
      <c r="O274" s="60"/>
      <c r="P274" s="60"/>
      <c r="Q274" s="60"/>
      <c r="R274" s="60"/>
      <c r="S274" s="60"/>
      <c r="T274" s="2" t="s">
        <v>142</v>
      </c>
      <c r="V274" s="45" t="str">
        <f>入力シート!B37</f>
        <v>?</v>
      </c>
      <c r="W274" s="31"/>
      <c r="X274" s="31"/>
      <c r="Y274" s="31"/>
      <c r="Z274" s="31"/>
      <c r="AA274" s="31"/>
      <c r="AB274" s="31"/>
      <c r="AC274" s="31"/>
      <c r="AD274" s="31"/>
      <c r="AE274" s="31"/>
    </row>
    <row r="275" spans="1:59" ht="2" customHeight="1">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8"/>
    </row>
    <row r="276" spans="1:59" ht="2" customHeight="1"/>
    <row r="277" spans="1:59" ht="12.5" customHeight="1">
      <c r="A277" s="2" t="s">
        <v>349</v>
      </c>
      <c r="I277" s="2" t="str">
        <f>IF(入力シート!B39=1,申請書!BJ266,IF(入力シート!B39=2,申請書!BJ267))</f>
        <v>■新築　□増築　□改築　□移転　□用途変更　□大規模の修繕　□大規模の模様替</v>
      </c>
      <c r="K277" s="5"/>
    </row>
    <row r="278" spans="1:59" ht="2" customHeight="1">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8"/>
    </row>
    <row r="279" spans="1:59" ht="2" customHeight="1"/>
    <row r="280" spans="1:59" ht="12.5" customHeight="1">
      <c r="A280" s="2" t="s">
        <v>262</v>
      </c>
      <c r="P280" s="2" t="s">
        <v>147</v>
      </c>
      <c r="Q280" s="8" t="s">
        <v>136</v>
      </c>
      <c r="R280" s="8"/>
      <c r="S280" s="8"/>
      <c r="T280" s="8"/>
      <c r="U280" s="8"/>
      <c r="V280" s="8"/>
      <c r="W280" s="8"/>
      <c r="X280" s="8"/>
      <c r="Y280" s="2" t="s">
        <v>142</v>
      </c>
      <c r="Z280" s="2" t="s">
        <v>147</v>
      </c>
      <c r="AA280" s="2" t="s">
        <v>501</v>
      </c>
      <c r="AJ280" s="2" t="s">
        <v>142</v>
      </c>
      <c r="AK280" s="2" t="s">
        <v>147</v>
      </c>
      <c r="AL280" s="5"/>
      <c r="AN280" s="2" t="s">
        <v>327</v>
      </c>
      <c r="AT280" s="2" t="s">
        <v>142</v>
      </c>
    </row>
    <row r="281" spans="1:59" ht="12.5" customHeight="1">
      <c r="B281" s="176" t="s">
        <v>566</v>
      </c>
      <c r="M281" s="5"/>
      <c r="P281" s="2" t="s">
        <v>147</v>
      </c>
      <c r="Q281" s="50">
        <f>入力シート!C42</f>
        <v>0</v>
      </c>
      <c r="R281" s="57"/>
      <c r="S281" s="57"/>
      <c r="T281" s="57"/>
      <c r="U281" s="57"/>
      <c r="V281" s="57"/>
      <c r="W281" s="57"/>
      <c r="X281" s="57"/>
      <c r="Y281" s="2" t="s">
        <v>142</v>
      </c>
      <c r="Z281" s="2" t="s">
        <v>147</v>
      </c>
      <c r="AA281" s="50">
        <f>入力シート!D42</f>
        <v>0</v>
      </c>
      <c r="AB281" s="57"/>
      <c r="AC281" s="57"/>
      <c r="AD281" s="57"/>
      <c r="AE281" s="57"/>
      <c r="AF281" s="57"/>
      <c r="AG281" s="57"/>
      <c r="AH281" s="57"/>
      <c r="AI281" s="57"/>
      <c r="AJ281" s="2" t="s">
        <v>142</v>
      </c>
      <c r="AK281" s="2" t="s">
        <v>147</v>
      </c>
      <c r="AL281" s="51">
        <f>Q281+AA281</f>
        <v>0</v>
      </c>
      <c r="AM281" s="57"/>
      <c r="AN281" s="57"/>
      <c r="AO281" s="57"/>
      <c r="AP281" s="57"/>
      <c r="AQ281" s="57"/>
      <c r="AR281" s="57"/>
      <c r="AS281" s="57"/>
      <c r="AT281" s="61" t="s">
        <v>142</v>
      </c>
    </row>
    <row r="282" spans="1:59" ht="12.5" customHeight="1">
      <c r="B282" s="176" t="s">
        <v>276</v>
      </c>
      <c r="C282" s="3"/>
      <c r="D282" s="3"/>
      <c r="E282" s="3"/>
      <c r="F282" s="3"/>
      <c r="G282" s="3"/>
      <c r="H282" s="3"/>
      <c r="I282" s="3"/>
      <c r="M282" s="5"/>
      <c r="N282" s="3"/>
      <c r="O282" s="3"/>
      <c r="P282" s="3"/>
      <c r="Q282" s="3"/>
      <c r="R282" s="3"/>
      <c r="S282" s="3"/>
      <c r="T282" s="3"/>
      <c r="U282" s="3"/>
      <c r="V282" s="3"/>
      <c r="W282" s="3"/>
      <c r="X282" s="536" t="str">
        <f>IF(L260=0,"0.00％",ROUNDDOWN((AL281/S267*100),2))</f>
        <v>0.00％</v>
      </c>
      <c r="Y282" s="536"/>
      <c r="Z282" s="536"/>
      <c r="AA282" s="536"/>
      <c r="AB282" s="536"/>
      <c r="AC282" s="536"/>
      <c r="AD282" s="62"/>
      <c r="AE282" s="62"/>
      <c r="AF282" s="62"/>
      <c r="AG282" s="62"/>
      <c r="AH282" s="62"/>
      <c r="AI282" s="3"/>
      <c r="AJ282" s="3"/>
      <c r="AK282" s="3"/>
      <c r="AL282" s="3"/>
      <c r="AM282" s="3"/>
      <c r="AN282" s="3"/>
      <c r="AO282" s="3"/>
      <c r="AP282" s="3"/>
      <c r="AQ282" s="3"/>
      <c r="AR282" s="3"/>
      <c r="AS282" s="5"/>
      <c r="AT282" s="5"/>
      <c r="AY282" s="63"/>
      <c r="AZ282" s="8"/>
    </row>
    <row r="283" spans="1:59" ht="2" customHeight="1">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64"/>
      <c r="Z283" s="64"/>
      <c r="AA283" s="64"/>
      <c r="AB283" s="64"/>
      <c r="AC283" s="64"/>
      <c r="AD283" s="64"/>
      <c r="AE283" s="64"/>
      <c r="AF283" s="27"/>
      <c r="AG283" s="27"/>
      <c r="AH283" s="27"/>
      <c r="AI283" s="27"/>
      <c r="AJ283" s="27"/>
      <c r="AK283" s="27"/>
      <c r="AL283" s="27"/>
      <c r="AM283" s="27"/>
      <c r="AN283" s="27"/>
      <c r="AO283" s="27"/>
      <c r="AP283" s="27"/>
      <c r="AQ283" s="27"/>
      <c r="AR283" s="27"/>
      <c r="AS283" s="27"/>
      <c r="AT283" s="27"/>
      <c r="AU283" s="27"/>
      <c r="AV283" s="27"/>
      <c r="AW283" s="27"/>
      <c r="AX283" s="27"/>
      <c r="AY283" s="27"/>
      <c r="AZ283" s="28"/>
    </row>
    <row r="284" spans="1:59" ht="2" customHeight="1"/>
    <row r="285" spans="1:59" ht="12.5" customHeight="1">
      <c r="A285" s="2" t="s">
        <v>525</v>
      </c>
      <c r="P285" s="2" t="s">
        <v>147</v>
      </c>
      <c r="Q285" s="2" t="s">
        <v>136</v>
      </c>
      <c r="Y285" s="2" t="s">
        <v>142</v>
      </c>
      <c r="Z285" s="2" t="s">
        <v>147</v>
      </c>
      <c r="AA285" s="2" t="s">
        <v>501</v>
      </c>
      <c r="AI285" s="5"/>
      <c r="AJ285" s="2" t="s">
        <v>142</v>
      </c>
      <c r="AK285" s="2" t="s">
        <v>147</v>
      </c>
      <c r="AL285" s="5"/>
      <c r="AN285" s="2" t="s">
        <v>327</v>
      </c>
      <c r="AT285" s="2" t="s">
        <v>142</v>
      </c>
    </row>
    <row r="286" spans="1:59" ht="12.5" customHeight="1">
      <c r="B286" s="2" t="s">
        <v>252</v>
      </c>
      <c r="M286" s="5"/>
      <c r="P286" s="2" t="s">
        <v>147</v>
      </c>
      <c r="Q286" s="50">
        <f>入力シート!C45</f>
        <v>0</v>
      </c>
      <c r="R286" s="57"/>
      <c r="S286" s="57"/>
      <c r="T286" s="57"/>
      <c r="U286" s="57"/>
      <c r="V286" s="57"/>
      <c r="W286" s="57"/>
      <c r="X286" s="57"/>
      <c r="Y286" s="2" t="s">
        <v>142</v>
      </c>
      <c r="Z286" s="2" t="s">
        <v>147</v>
      </c>
      <c r="AA286" s="50">
        <f>入力シート!D45</f>
        <v>0</v>
      </c>
      <c r="AB286" s="10"/>
      <c r="AC286" s="7"/>
      <c r="AD286" s="57"/>
      <c r="AE286" s="57"/>
      <c r="AF286" s="57"/>
      <c r="AG286" s="57"/>
      <c r="AH286" s="57"/>
      <c r="AI286" s="57"/>
      <c r="AJ286" s="2" t="s">
        <v>142</v>
      </c>
      <c r="AK286" s="2" t="s">
        <v>147</v>
      </c>
      <c r="AL286" s="51">
        <f>Q286+AA286</f>
        <v>0</v>
      </c>
      <c r="AM286" s="57"/>
      <c r="AN286" s="57"/>
      <c r="AO286" s="57"/>
      <c r="AP286" s="57"/>
      <c r="AQ286" s="57"/>
      <c r="AR286" s="57"/>
      <c r="AS286" s="57"/>
      <c r="AT286" s="61" t="s">
        <v>142</v>
      </c>
      <c r="BB286" s="65" t="s">
        <v>316</v>
      </c>
      <c r="BD286" s="2" t="s">
        <v>83</v>
      </c>
    </row>
    <row r="287" spans="1:59" ht="12.5" customHeight="1">
      <c r="B287" s="5" t="s">
        <v>568</v>
      </c>
      <c r="C287" s="5"/>
      <c r="D287" s="5"/>
      <c r="E287" s="5"/>
      <c r="F287" s="5"/>
      <c r="G287" s="5"/>
      <c r="H287" s="5"/>
      <c r="I287" s="5"/>
      <c r="J287" s="5"/>
      <c r="K287" s="5"/>
      <c r="L287" s="5"/>
      <c r="M287" s="5"/>
      <c r="BA287" s="2">
        <f>AL298/3</f>
        <v>0</v>
      </c>
      <c r="BB287" s="66">
        <f>AL288</f>
        <v>0</v>
      </c>
      <c r="BC287" s="67">
        <f>ROUNDDOWN((BA287),2)</f>
        <v>0</v>
      </c>
      <c r="BD287" s="41">
        <f>IF(BB287&lt;=BC287,BB287,BC287)</f>
        <v>0</v>
      </c>
      <c r="BE287" s="68" t="s">
        <v>134</v>
      </c>
      <c r="BF287" s="69"/>
      <c r="BG287" s="70"/>
    </row>
    <row r="288" spans="1:59" ht="12.5" customHeight="1">
      <c r="B288" s="5"/>
      <c r="C288" s="5"/>
      <c r="D288" s="5"/>
      <c r="E288" s="5"/>
      <c r="F288" s="5"/>
      <c r="G288" s="5"/>
      <c r="H288" s="5"/>
      <c r="I288" s="5"/>
      <c r="J288" s="5"/>
      <c r="K288" s="5"/>
      <c r="L288" s="5"/>
      <c r="M288" s="5"/>
      <c r="P288" s="2" t="s">
        <v>147</v>
      </c>
      <c r="Q288" s="50">
        <f>入力シート!C46</f>
        <v>0</v>
      </c>
      <c r="R288" s="57"/>
      <c r="S288" s="57"/>
      <c r="T288" s="57"/>
      <c r="U288" s="57"/>
      <c r="V288" s="57"/>
      <c r="W288" s="57"/>
      <c r="X288" s="57"/>
      <c r="Y288" s="2" t="s">
        <v>142</v>
      </c>
      <c r="Z288" s="2" t="s">
        <v>147</v>
      </c>
      <c r="AA288" s="50">
        <f>入力シート!D46</f>
        <v>0</v>
      </c>
      <c r="AB288" s="10"/>
      <c r="AC288" s="7"/>
      <c r="AD288" s="57"/>
      <c r="AE288" s="57"/>
      <c r="AF288" s="57"/>
      <c r="AG288" s="57"/>
      <c r="AH288" s="57"/>
      <c r="AI288" s="57"/>
      <c r="AJ288" s="2" t="s">
        <v>142</v>
      </c>
      <c r="AK288" s="2" t="s">
        <v>147</v>
      </c>
      <c r="AL288" s="51">
        <f>Q288+AA288</f>
        <v>0</v>
      </c>
      <c r="AM288" s="57"/>
      <c r="AN288" s="57"/>
      <c r="AO288" s="57"/>
      <c r="AP288" s="57"/>
      <c r="AQ288" s="57"/>
      <c r="AR288" s="57"/>
      <c r="AS288" s="57"/>
      <c r="AT288" s="61" t="s">
        <v>142</v>
      </c>
      <c r="BB288" s="66"/>
      <c r="BC288" s="67"/>
      <c r="BD288" s="41"/>
      <c r="BE288" s="68"/>
      <c r="BF288" s="69"/>
      <c r="BG288" s="70"/>
    </row>
    <row r="289" spans="1:59" ht="12.5" customHeight="1">
      <c r="B289" s="5" t="s">
        <v>692</v>
      </c>
      <c r="C289" s="5"/>
      <c r="D289" s="5"/>
      <c r="E289" s="5"/>
      <c r="F289" s="5"/>
      <c r="G289" s="5"/>
      <c r="H289" s="5"/>
      <c r="I289" s="5"/>
      <c r="J289" s="5"/>
      <c r="K289" s="5"/>
      <c r="L289" s="5"/>
      <c r="M289" s="5"/>
      <c r="P289" s="2" t="s">
        <v>569</v>
      </c>
      <c r="Q289" s="50">
        <f>入力シート!C47</f>
        <v>0</v>
      </c>
      <c r="R289" s="57"/>
      <c r="S289" s="57"/>
      <c r="T289" s="57"/>
      <c r="U289" s="57"/>
      <c r="V289" s="57"/>
      <c r="W289" s="57"/>
      <c r="X289" s="57"/>
      <c r="Y289" s="2" t="s">
        <v>562</v>
      </c>
      <c r="Z289" s="2" t="s">
        <v>569</v>
      </c>
      <c r="AA289" s="50">
        <f>入力シート!D47</f>
        <v>0</v>
      </c>
      <c r="AB289" s="10"/>
      <c r="AC289" s="7"/>
      <c r="AD289" s="57"/>
      <c r="AE289" s="57"/>
      <c r="AF289" s="57"/>
      <c r="AG289" s="57"/>
      <c r="AH289" s="57"/>
      <c r="AI289" s="57"/>
      <c r="AJ289" s="2" t="s">
        <v>562</v>
      </c>
      <c r="AK289" s="2" t="s">
        <v>569</v>
      </c>
      <c r="AL289" s="51">
        <f>Q289+AA289</f>
        <v>0</v>
      </c>
      <c r="AM289" s="57"/>
      <c r="AN289" s="57"/>
      <c r="AO289" s="57"/>
      <c r="AP289" s="57"/>
      <c r="AQ289" s="57"/>
      <c r="AR289" s="57"/>
      <c r="AS289" s="57"/>
      <c r="AT289" s="61" t="s">
        <v>562</v>
      </c>
      <c r="BB289" s="66"/>
      <c r="BC289" s="67"/>
      <c r="BD289" s="41"/>
      <c r="BE289" s="68"/>
      <c r="BF289" s="69"/>
      <c r="BG289" s="70"/>
    </row>
    <row r="290" spans="1:59" ht="12.5" customHeight="1">
      <c r="B290" s="5" t="s">
        <v>563</v>
      </c>
      <c r="C290" s="5"/>
      <c r="D290" s="5"/>
      <c r="E290" s="5"/>
      <c r="F290" s="5"/>
      <c r="G290" s="5"/>
      <c r="H290" s="5"/>
      <c r="I290" s="5"/>
      <c r="J290" s="5"/>
      <c r="K290" s="5"/>
      <c r="L290" s="5"/>
      <c r="M290" s="5"/>
      <c r="P290" s="2" t="s">
        <v>147</v>
      </c>
      <c r="Q290" s="50">
        <f>入力シート!C48</f>
        <v>0</v>
      </c>
      <c r="R290" s="57"/>
      <c r="S290" s="57"/>
      <c r="T290" s="57"/>
      <c r="U290" s="57"/>
      <c r="V290" s="57"/>
      <c r="W290" s="57"/>
      <c r="X290" s="57"/>
      <c r="Y290" s="2" t="s">
        <v>142</v>
      </c>
      <c r="Z290" s="2" t="s">
        <v>147</v>
      </c>
      <c r="AA290" s="50">
        <f>入力シート!D48</f>
        <v>0</v>
      </c>
      <c r="AB290" s="10"/>
      <c r="AC290" s="7"/>
      <c r="AD290" s="57"/>
      <c r="AE290" s="57"/>
      <c r="AF290" s="57"/>
      <c r="AG290" s="57"/>
      <c r="AH290" s="57"/>
      <c r="AI290" s="57"/>
      <c r="AJ290" s="2" t="s">
        <v>142</v>
      </c>
      <c r="AK290" s="2" t="s">
        <v>147</v>
      </c>
      <c r="AL290" s="51">
        <f>Q290+AA290</f>
        <v>0</v>
      </c>
      <c r="AM290" s="57"/>
      <c r="AN290" s="57"/>
      <c r="AO290" s="57"/>
      <c r="AP290" s="57"/>
      <c r="AQ290" s="57"/>
      <c r="AR290" s="57"/>
      <c r="AS290" s="57"/>
      <c r="AT290" s="61" t="s">
        <v>142</v>
      </c>
    </row>
    <row r="291" spans="1:59" ht="12.5" customHeight="1">
      <c r="B291" s="5"/>
      <c r="C291" s="5"/>
      <c r="D291" s="5" t="s">
        <v>527</v>
      </c>
      <c r="E291" s="5"/>
      <c r="F291" s="5"/>
      <c r="G291" s="5"/>
      <c r="H291" s="5"/>
      <c r="I291" s="5"/>
      <c r="J291" s="5"/>
      <c r="K291" s="5"/>
      <c r="L291" s="5"/>
      <c r="M291" s="5"/>
      <c r="Q291" s="50"/>
      <c r="R291" s="57"/>
      <c r="S291" s="57"/>
      <c r="T291" s="57"/>
      <c r="U291" s="57"/>
      <c r="V291" s="57"/>
      <c r="W291" s="57"/>
      <c r="X291" s="57"/>
      <c r="AA291" s="50"/>
      <c r="AB291" s="10"/>
      <c r="AC291" s="7"/>
      <c r="AD291" s="57"/>
      <c r="AE291" s="57"/>
      <c r="AF291" s="57"/>
      <c r="AG291" s="57"/>
      <c r="AH291" s="57"/>
      <c r="AI291" s="57"/>
      <c r="AL291" s="51"/>
      <c r="AM291" s="57"/>
      <c r="AN291" s="57"/>
      <c r="AO291" s="57"/>
      <c r="AP291" s="57"/>
      <c r="AQ291" s="57"/>
      <c r="AR291" s="57"/>
      <c r="AS291" s="57"/>
      <c r="AT291" s="61"/>
      <c r="BA291" s="65" t="s">
        <v>133</v>
      </c>
      <c r="BB291" s="65" t="s">
        <v>107</v>
      </c>
      <c r="BC291" s="65" t="s">
        <v>130</v>
      </c>
      <c r="BD291" s="65" t="s">
        <v>129</v>
      </c>
      <c r="BE291" s="70" t="s">
        <v>108</v>
      </c>
    </row>
    <row r="292" spans="1:59" ht="12.5" customHeight="1">
      <c r="B292" s="2" t="s">
        <v>693</v>
      </c>
      <c r="M292" s="5"/>
      <c r="P292" s="2" t="s">
        <v>147</v>
      </c>
      <c r="Q292" s="50">
        <f>入力シート!C49</f>
        <v>0</v>
      </c>
      <c r="R292" s="57"/>
      <c r="S292" s="57"/>
      <c r="T292" s="57"/>
      <c r="U292" s="57"/>
      <c r="V292" s="57"/>
      <c r="W292" s="57"/>
      <c r="X292" s="57"/>
      <c r="Y292" s="2" t="s">
        <v>142</v>
      </c>
      <c r="Z292" s="2" t="s">
        <v>147</v>
      </c>
      <c r="AA292" s="50">
        <f>入力シート!D49</f>
        <v>0</v>
      </c>
      <c r="AB292" s="8"/>
      <c r="AC292" s="8"/>
      <c r="AD292" s="8"/>
      <c r="AE292" s="57"/>
      <c r="AF292" s="57"/>
      <c r="AG292" s="57"/>
      <c r="AH292" s="10"/>
      <c r="AI292" s="57"/>
      <c r="AJ292" s="2" t="s">
        <v>142</v>
      </c>
      <c r="AK292" s="2" t="s">
        <v>147</v>
      </c>
      <c r="AL292" s="51">
        <f t="shared" ref="AL292:AL298" si="0">Q292+AA292</f>
        <v>0</v>
      </c>
      <c r="AM292" s="57"/>
      <c r="AN292" s="57"/>
      <c r="AO292" s="57"/>
      <c r="AP292" s="57"/>
      <c r="AQ292" s="57"/>
      <c r="AR292" s="57"/>
      <c r="AS292" s="57"/>
      <c r="AT292" s="61" t="s">
        <v>142</v>
      </c>
      <c r="BA292" s="41">
        <f>AL286/5</f>
        <v>0</v>
      </c>
      <c r="BB292" s="69">
        <f>AL292</f>
        <v>0</v>
      </c>
      <c r="BC292" s="2">
        <f>ROUNDDOWN((BA292),2)</f>
        <v>0</v>
      </c>
      <c r="BD292" s="2">
        <f>IF(BB292&lt;=BC292,BB292,BC292)</f>
        <v>0</v>
      </c>
      <c r="BE292" s="70" t="s">
        <v>131</v>
      </c>
    </row>
    <row r="293" spans="1:59" ht="12.5" customHeight="1">
      <c r="B293" s="5" t="s">
        <v>570</v>
      </c>
      <c r="C293" s="5"/>
      <c r="D293" s="5"/>
      <c r="E293" s="5"/>
      <c r="F293" s="5"/>
      <c r="G293" s="5"/>
      <c r="H293" s="5"/>
      <c r="I293" s="5"/>
      <c r="J293" s="5"/>
      <c r="K293" s="5"/>
      <c r="L293" s="5"/>
      <c r="M293" s="5"/>
      <c r="P293" s="2" t="s">
        <v>147</v>
      </c>
      <c r="Q293" s="50">
        <f>入力シート!C50</f>
        <v>0</v>
      </c>
      <c r="R293" s="57"/>
      <c r="S293" s="57"/>
      <c r="T293" s="57"/>
      <c r="U293" s="57"/>
      <c r="V293" s="57"/>
      <c r="W293" s="57"/>
      <c r="X293" s="57"/>
      <c r="Y293" s="2" t="s">
        <v>142</v>
      </c>
      <c r="Z293" s="2" t="s">
        <v>147</v>
      </c>
      <c r="AA293" s="50">
        <f>入力シート!D50</f>
        <v>0</v>
      </c>
      <c r="AB293" s="10"/>
      <c r="AC293" s="7"/>
      <c r="AD293" s="57"/>
      <c r="AE293" s="57"/>
      <c r="AF293" s="57"/>
      <c r="AG293" s="57"/>
      <c r="AH293" s="57"/>
      <c r="AI293" s="57"/>
      <c r="AJ293" s="2" t="s">
        <v>142</v>
      </c>
      <c r="AK293" s="2" t="s">
        <v>147</v>
      </c>
      <c r="AL293" s="51">
        <f t="shared" si="0"/>
        <v>0</v>
      </c>
      <c r="AM293" s="57"/>
      <c r="AN293" s="57"/>
      <c r="AO293" s="57"/>
      <c r="AP293" s="57"/>
      <c r="AQ293" s="57"/>
      <c r="AR293" s="57"/>
      <c r="AS293" s="57"/>
      <c r="AT293" s="61" t="s">
        <v>142</v>
      </c>
      <c r="BA293" s="41">
        <f>AL286/5</f>
        <v>0</v>
      </c>
      <c r="BB293" s="69">
        <f>AL293</f>
        <v>0</v>
      </c>
      <c r="BC293" s="2">
        <f>ROUNDDOWN((BA293),2)</f>
        <v>0</v>
      </c>
      <c r="BD293" s="2">
        <f>IF(BB293&lt;=BC293,BB293,BC293)</f>
        <v>0</v>
      </c>
      <c r="BE293" s="70" t="s">
        <v>131</v>
      </c>
    </row>
    <row r="294" spans="1:59" ht="12.5" customHeight="1">
      <c r="B294" s="5" t="s">
        <v>694</v>
      </c>
      <c r="C294" s="5"/>
      <c r="D294" s="5"/>
      <c r="E294" s="5"/>
      <c r="F294" s="5"/>
      <c r="G294" s="5"/>
      <c r="H294" s="5"/>
      <c r="I294" s="5"/>
      <c r="J294" s="5"/>
      <c r="K294" s="5"/>
      <c r="L294" s="5"/>
      <c r="M294" s="5"/>
      <c r="P294" s="2" t="s">
        <v>147</v>
      </c>
      <c r="Q294" s="50">
        <f>入力シート!C51</f>
        <v>0</v>
      </c>
      <c r="R294" s="57"/>
      <c r="S294" s="57"/>
      <c r="T294" s="57"/>
      <c r="U294" s="57"/>
      <c r="V294" s="57"/>
      <c r="W294" s="57"/>
      <c r="X294" s="57"/>
      <c r="Y294" s="2" t="s">
        <v>142</v>
      </c>
      <c r="Z294" s="2" t="s">
        <v>147</v>
      </c>
      <c r="AA294" s="50">
        <f>入力シート!D51</f>
        <v>0</v>
      </c>
      <c r="AB294" s="10"/>
      <c r="AC294" s="7"/>
      <c r="AD294" s="57"/>
      <c r="AE294" s="57"/>
      <c r="AF294" s="57"/>
      <c r="AG294" s="57"/>
      <c r="AH294" s="57"/>
      <c r="AI294" s="57"/>
      <c r="AJ294" s="2" t="s">
        <v>142</v>
      </c>
      <c r="AK294" s="2" t="s">
        <v>147</v>
      </c>
      <c r="AL294" s="51">
        <f t="shared" si="0"/>
        <v>0</v>
      </c>
      <c r="AM294" s="57"/>
      <c r="AN294" s="57"/>
      <c r="AO294" s="57"/>
      <c r="AP294" s="57"/>
      <c r="AQ294" s="57"/>
      <c r="AR294" s="57"/>
      <c r="AS294" s="57"/>
      <c r="AT294" s="61" t="s">
        <v>142</v>
      </c>
      <c r="BA294" s="41">
        <f>AL286/5</f>
        <v>0</v>
      </c>
      <c r="BB294" s="69">
        <f>AL294</f>
        <v>0</v>
      </c>
      <c r="BC294" s="2">
        <f>ROUNDDOWN((BA294),2)</f>
        <v>0</v>
      </c>
      <c r="BD294" s="2">
        <f>IF(BB294&lt;=BC294,BB294,BC294)</f>
        <v>0</v>
      </c>
      <c r="BE294" s="70" t="s">
        <v>131</v>
      </c>
    </row>
    <row r="295" spans="1:59" ht="12.5" customHeight="1">
      <c r="B295" s="5" t="s">
        <v>695</v>
      </c>
      <c r="C295" s="5"/>
      <c r="D295" s="5"/>
      <c r="E295" s="5"/>
      <c r="F295" s="5"/>
      <c r="G295" s="5"/>
      <c r="H295" s="5"/>
      <c r="I295" s="5"/>
      <c r="J295" s="5"/>
      <c r="K295" s="5"/>
      <c r="L295" s="5"/>
      <c r="M295" s="5"/>
      <c r="P295" s="2" t="s">
        <v>147</v>
      </c>
      <c r="Q295" s="50">
        <f>入力シート!C52</f>
        <v>0</v>
      </c>
      <c r="R295" s="57"/>
      <c r="S295" s="57"/>
      <c r="T295" s="57"/>
      <c r="U295" s="57"/>
      <c r="V295" s="57"/>
      <c r="W295" s="57"/>
      <c r="X295" s="57"/>
      <c r="Y295" s="2" t="s">
        <v>142</v>
      </c>
      <c r="Z295" s="2" t="s">
        <v>147</v>
      </c>
      <c r="AA295" s="50">
        <f>入力シート!D52</f>
        <v>0</v>
      </c>
      <c r="AB295" s="10"/>
      <c r="AC295" s="7"/>
      <c r="AD295" s="57"/>
      <c r="AE295" s="57"/>
      <c r="AF295" s="57"/>
      <c r="AG295" s="57"/>
      <c r="AH295" s="57"/>
      <c r="AI295" s="57"/>
      <c r="AJ295" s="2" t="s">
        <v>142</v>
      </c>
      <c r="AK295" s="2" t="s">
        <v>147</v>
      </c>
      <c r="AL295" s="51">
        <f t="shared" si="0"/>
        <v>0</v>
      </c>
      <c r="AM295" s="57"/>
      <c r="AN295" s="57"/>
      <c r="AO295" s="57"/>
      <c r="AP295" s="57"/>
      <c r="AQ295" s="57"/>
      <c r="AR295" s="57"/>
      <c r="AS295" s="57"/>
      <c r="AT295" s="61" t="s">
        <v>142</v>
      </c>
      <c r="BA295" s="41">
        <f>AL286/100</f>
        <v>0</v>
      </c>
      <c r="BB295" s="69">
        <f>AL295</f>
        <v>0</v>
      </c>
      <c r="BC295" s="2">
        <f>ROUNDDOWN((BA295),2)</f>
        <v>0</v>
      </c>
      <c r="BD295" s="2">
        <f>IF(BB295&lt;=BC295,BB295,BC295)</f>
        <v>0</v>
      </c>
      <c r="BE295" s="70" t="s">
        <v>132</v>
      </c>
    </row>
    <row r="296" spans="1:59" ht="12.5" customHeight="1">
      <c r="B296" s="5" t="s">
        <v>690</v>
      </c>
      <c r="C296" s="5"/>
      <c r="D296" s="5"/>
      <c r="E296" s="5"/>
      <c r="F296" s="5"/>
      <c r="G296" s="5"/>
      <c r="H296" s="5"/>
      <c r="I296" s="5"/>
      <c r="J296" s="5"/>
      <c r="K296" s="5"/>
      <c r="L296" s="5"/>
      <c r="M296" s="5"/>
      <c r="P296" s="2" t="s">
        <v>147</v>
      </c>
      <c r="Q296" s="50">
        <f>入力シート!C53</f>
        <v>0</v>
      </c>
      <c r="R296" s="57"/>
      <c r="S296" s="57"/>
      <c r="T296" s="57"/>
      <c r="U296" s="57"/>
      <c r="V296" s="57"/>
      <c r="W296" s="57"/>
      <c r="X296" s="57"/>
      <c r="Y296" s="2" t="s">
        <v>142</v>
      </c>
      <c r="Z296" s="2" t="s">
        <v>147</v>
      </c>
      <c r="AA296" s="50">
        <f>入力シート!D53</f>
        <v>0</v>
      </c>
      <c r="AB296" s="10"/>
      <c r="AC296" s="7"/>
      <c r="AD296" s="57"/>
      <c r="AE296" s="57"/>
      <c r="AF296" s="57"/>
      <c r="AG296" s="57"/>
      <c r="AH296" s="57"/>
      <c r="AI296" s="57"/>
      <c r="AJ296" s="2" t="s">
        <v>142</v>
      </c>
      <c r="AK296" s="2" t="s">
        <v>147</v>
      </c>
      <c r="AL296" s="51">
        <f t="shared" si="0"/>
        <v>0</v>
      </c>
      <c r="AM296" s="57"/>
      <c r="AN296" s="57"/>
      <c r="AO296" s="57"/>
      <c r="AP296" s="57"/>
      <c r="AQ296" s="57"/>
      <c r="AR296" s="57"/>
      <c r="AS296" s="57"/>
      <c r="AT296" s="61" t="s">
        <v>142</v>
      </c>
      <c r="BA296" s="71">
        <f>AL286/100</f>
        <v>0</v>
      </c>
      <c r="BB296" s="72">
        <f>AL296</f>
        <v>0</v>
      </c>
      <c r="BC296" s="73">
        <f>ROUNDDOWN((BA296),2)</f>
        <v>0</v>
      </c>
      <c r="BD296" s="73">
        <f>IF(BB296&lt;=BC296,BB296,BC296)</f>
        <v>0</v>
      </c>
      <c r="BE296" s="74" t="s">
        <v>132</v>
      </c>
      <c r="BF296" s="14"/>
    </row>
    <row r="297" spans="1:59" ht="12.5" customHeight="1">
      <c r="B297" s="5" t="s">
        <v>712</v>
      </c>
      <c r="C297" s="5"/>
      <c r="D297" s="5"/>
      <c r="E297" s="5"/>
      <c r="F297" s="5"/>
      <c r="G297" s="5"/>
      <c r="H297" s="5"/>
      <c r="I297" s="5"/>
      <c r="J297" s="5"/>
      <c r="K297" s="5"/>
      <c r="L297" s="5"/>
      <c r="M297" s="5"/>
      <c r="P297" s="2" t="s">
        <v>147</v>
      </c>
      <c r="Q297" s="50">
        <f>入力シート!C54</f>
        <v>0</v>
      </c>
      <c r="R297" s="57"/>
      <c r="S297" s="57"/>
      <c r="T297" s="57"/>
      <c r="U297" s="57"/>
      <c r="V297" s="57"/>
      <c r="W297" s="57"/>
      <c r="X297" s="57"/>
      <c r="Y297" s="2" t="s">
        <v>142</v>
      </c>
      <c r="Z297" s="2" t="s">
        <v>147</v>
      </c>
      <c r="AA297" s="50">
        <f>入力シート!D54</f>
        <v>0</v>
      </c>
      <c r="AB297" s="10"/>
      <c r="AC297" s="7"/>
      <c r="AD297" s="57"/>
      <c r="AE297" s="57"/>
      <c r="AF297" s="57"/>
      <c r="AG297" s="57"/>
      <c r="AH297" s="57"/>
      <c r="AI297" s="57"/>
      <c r="AJ297" s="2" t="s">
        <v>142</v>
      </c>
      <c r="AK297" s="2" t="s">
        <v>147</v>
      </c>
      <c r="AL297" s="51">
        <f t="shared" ref="AL297" si="1">Q297+AA297</f>
        <v>0</v>
      </c>
      <c r="AM297" s="57"/>
      <c r="AN297" s="57"/>
      <c r="AO297" s="57"/>
      <c r="AP297" s="57"/>
      <c r="AQ297" s="57"/>
      <c r="AR297" s="57"/>
      <c r="AS297" s="57"/>
      <c r="AT297" s="61" t="s">
        <v>142</v>
      </c>
      <c r="BA297" s="528"/>
      <c r="BB297" s="529"/>
      <c r="BC297" s="14"/>
      <c r="BD297" s="14"/>
      <c r="BE297" s="530"/>
      <c r="BF297" s="14"/>
    </row>
    <row r="298" spans="1:59" ht="12.5" customHeight="1">
      <c r="B298" s="2" t="s">
        <v>714</v>
      </c>
      <c r="M298" s="5"/>
      <c r="P298" s="2" t="s">
        <v>147</v>
      </c>
      <c r="Q298" s="50">
        <f>入力シート!C55</f>
        <v>0</v>
      </c>
      <c r="R298" s="57"/>
      <c r="S298" s="57"/>
      <c r="T298" s="57"/>
      <c r="U298" s="57"/>
      <c r="V298" s="57"/>
      <c r="W298" s="57"/>
      <c r="X298" s="57"/>
      <c r="Y298" s="2" t="s">
        <v>142</v>
      </c>
      <c r="Z298" s="2" t="s">
        <v>147</v>
      </c>
      <c r="AA298" s="50">
        <f>入力シート!D55</f>
        <v>0</v>
      </c>
      <c r="AB298" s="10"/>
      <c r="AC298" s="57"/>
      <c r="AD298" s="57"/>
      <c r="AE298" s="57"/>
      <c r="AF298" s="57"/>
      <c r="AG298" s="57"/>
      <c r="AH298" s="57"/>
      <c r="AI298" s="57"/>
      <c r="AJ298" s="2" t="s">
        <v>142</v>
      </c>
      <c r="AK298" s="2" t="s">
        <v>147</v>
      </c>
      <c r="AL298" s="51">
        <f t="shared" si="0"/>
        <v>0</v>
      </c>
      <c r="AM298" s="57"/>
      <c r="AN298" s="57"/>
      <c r="AO298" s="57"/>
      <c r="AP298" s="57"/>
      <c r="AQ298" s="57"/>
      <c r="AR298" s="57"/>
      <c r="AS298" s="57"/>
      <c r="AT298" s="61" t="s">
        <v>142</v>
      </c>
      <c r="BA298" s="2" t="s">
        <v>109</v>
      </c>
      <c r="BD298" s="2">
        <f>SUM(BD292:BD296)+BD287</f>
        <v>0</v>
      </c>
    </row>
    <row r="299" spans="1:59" ht="12.5" customHeight="1">
      <c r="B299" s="2" t="s">
        <v>718</v>
      </c>
      <c r="M299" s="5"/>
      <c r="P299" s="2" t="s">
        <v>585</v>
      </c>
      <c r="Q299" s="50">
        <f>入力シート!C56</f>
        <v>0</v>
      </c>
      <c r="R299" s="57"/>
      <c r="S299" s="57"/>
      <c r="T299" s="57"/>
      <c r="U299" s="57"/>
      <c r="V299" s="57"/>
      <c r="W299" s="57"/>
      <c r="X299" s="57"/>
      <c r="Y299" s="2" t="s">
        <v>586</v>
      </c>
      <c r="Z299" s="2" t="s">
        <v>585</v>
      </c>
      <c r="AA299" s="50">
        <f>入力シート!D56</f>
        <v>0</v>
      </c>
      <c r="AB299" s="10"/>
      <c r="AC299" s="57"/>
      <c r="AD299" s="57"/>
      <c r="AE299" s="57"/>
      <c r="AF299" s="57"/>
      <c r="AG299" s="57"/>
      <c r="AH299" s="57"/>
      <c r="AI299" s="57"/>
      <c r="AJ299" s="2" t="s">
        <v>586</v>
      </c>
      <c r="AK299" s="2" t="s">
        <v>585</v>
      </c>
      <c r="AL299" s="51">
        <f>Q299+AA299</f>
        <v>0</v>
      </c>
      <c r="AM299" s="57"/>
      <c r="AN299" s="57"/>
      <c r="AO299" s="57"/>
      <c r="AP299" s="57"/>
      <c r="AQ299" s="57"/>
      <c r="AR299" s="57"/>
      <c r="AS299" s="57"/>
      <c r="AT299" s="61" t="s">
        <v>586</v>
      </c>
    </row>
    <row r="300" spans="1:59" ht="12.5" customHeight="1">
      <c r="M300" s="5"/>
    </row>
    <row r="301" spans="1:59" ht="12.5" customHeight="1">
      <c r="B301" s="2" t="s">
        <v>715</v>
      </c>
      <c r="C301" s="176"/>
      <c r="M301" s="5"/>
      <c r="O301" s="75">
        <f>AL286-AL290-BD298</f>
        <v>0</v>
      </c>
      <c r="P301" s="8"/>
      <c r="Q301" s="514"/>
      <c r="R301" s="8"/>
      <c r="S301" s="8"/>
      <c r="T301" s="8"/>
      <c r="U301" s="8"/>
      <c r="V301" s="8"/>
      <c r="W301" s="31"/>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1:59" s="176" customFormat="1" ht="12.5" customHeight="1">
      <c r="B302" s="176" t="s">
        <v>716</v>
      </c>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536" t="str">
        <f>IF(L260=0,"0.00％",ROUNDDOWN((O301/S267*100),2))</f>
        <v>0.00％</v>
      </c>
      <c r="Y302" s="536"/>
      <c r="Z302" s="536"/>
      <c r="AA302" s="536"/>
      <c r="AB302" s="536"/>
      <c r="AC302" s="536"/>
      <c r="AD302" s="513"/>
      <c r="AE302" s="513"/>
      <c r="AF302" s="513"/>
      <c r="AG302" s="513"/>
      <c r="AH302" s="513"/>
      <c r="AI302" s="165"/>
      <c r="AJ302" s="165"/>
      <c r="AK302" s="165"/>
      <c r="AL302" s="165"/>
      <c r="AM302" s="165"/>
      <c r="AN302" s="165"/>
      <c r="AO302" s="165"/>
      <c r="AP302" s="165"/>
      <c r="AQ302" s="165"/>
      <c r="AR302" s="165"/>
    </row>
    <row r="303" spans="1:59" ht="2"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27"/>
      <c r="AI303" s="27"/>
      <c r="AJ303" s="27"/>
      <c r="AK303" s="27"/>
      <c r="AL303" s="27"/>
      <c r="AM303" s="27"/>
      <c r="AN303" s="27"/>
      <c r="AO303" s="27"/>
      <c r="AP303" s="27"/>
      <c r="AQ303" s="27"/>
      <c r="AR303" s="27"/>
      <c r="AS303" s="27"/>
      <c r="AT303" s="27"/>
      <c r="AU303" s="27"/>
      <c r="AV303" s="27"/>
      <c r="AW303" s="27"/>
      <c r="AX303" s="27"/>
      <c r="AY303" s="27"/>
      <c r="AZ303" s="28"/>
    </row>
    <row r="304" spans="1:59" s="3" customFormat="1" ht="2" customHeight="1"/>
    <row r="305" spans="1:62" ht="12.5" customHeight="1">
      <c r="A305" s="2" t="s">
        <v>270</v>
      </c>
    </row>
    <row r="306" spans="1:62" ht="12" customHeight="1">
      <c r="D306" s="2" t="s">
        <v>353</v>
      </c>
      <c r="AC306" s="7">
        <f>入力シート!C58</f>
        <v>1</v>
      </c>
      <c r="AD306" s="8"/>
      <c r="AE306" s="8"/>
      <c r="AH306" s="14"/>
    </row>
    <row r="307" spans="1:62" ht="12.5" customHeight="1">
      <c r="D307" s="2" t="s">
        <v>354</v>
      </c>
      <c r="AC307" s="7" t="str">
        <f>IF(入力シート!C59="?","",入力シート!C59)</f>
        <v/>
      </c>
      <c r="AD307" s="8"/>
      <c r="AE307" s="8"/>
      <c r="AI307" s="14"/>
      <c r="AJ307" s="14"/>
      <c r="AK307" s="14"/>
      <c r="AL307" s="14"/>
      <c r="AM307" s="14"/>
      <c r="AN307" s="14"/>
      <c r="AO307" s="14"/>
      <c r="AP307" s="14"/>
      <c r="AQ307" s="14"/>
      <c r="AR307" s="14"/>
      <c r="AS307" s="14"/>
      <c r="AT307" s="14"/>
      <c r="AU307" s="14"/>
      <c r="AV307" s="14"/>
      <c r="AW307" s="14"/>
      <c r="AX307" s="14"/>
      <c r="AY307" s="14"/>
      <c r="AZ307" s="14"/>
    </row>
    <row r="308" spans="1:62" ht="2"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27"/>
      <c r="AH308" s="27"/>
      <c r="AI308" s="27"/>
      <c r="AJ308" s="27"/>
      <c r="AK308" s="27"/>
      <c r="AL308" s="27"/>
      <c r="AM308" s="27"/>
      <c r="AN308" s="27"/>
      <c r="AO308" s="27"/>
      <c r="AP308" s="27"/>
      <c r="AQ308" s="27"/>
      <c r="AR308" s="27"/>
      <c r="AS308" s="27"/>
      <c r="AT308" s="27"/>
      <c r="AU308" s="27"/>
      <c r="AV308" s="27"/>
      <c r="AW308" s="27"/>
      <c r="AX308" s="27"/>
      <c r="AY308" s="27"/>
      <c r="AZ308" s="28"/>
    </row>
    <row r="309" spans="1:62" s="3" customFormat="1" ht="2" customHeight="1"/>
    <row r="310" spans="1:62" ht="12.5" customHeight="1">
      <c r="A310" s="14" t="s">
        <v>344</v>
      </c>
      <c r="B310" s="14"/>
      <c r="C310" s="14"/>
      <c r="D310" s="14"/>
      <c r="E310" s="14"/>
      <c r="F310" s="14"/>
      <c r="G310" s="14"/>
      <c r="H310" s="14"/>
      <c r="I310" s="14"/>
      <c r="J310" s="14"/>
      <c r="K310" s="14"/>
      <c r="L310" s="14"/>
      <c r="M310" s="14"/>
      <c r="N310" s="14"/>
      <c r="O310" s="14"/>
      <c r="P310" s="14"/>
      <c r="Q310" s="14" t="s">
        <v>147</v>
      </c>
      <c r="R310" s="519" t="s">
        <v>263</v>
      </c>
      <c r="S310" s="37"/>
      <c r="T310" s="37"/>
      <c r="U310" s="14"/>
      <c r="V310" s="14"/>
      <c r="W310" s="76"/>
      <c r="X310" s="14"/>
      <c r="Y310" s="14"/>
      <c r="Z310" s="14"/>
      <c r="AA310" s="76"/>
      <c r="AB310" s="14"/>
      <c r="AC310" s="14" t="s">
        <v>142</v>
      </c>
      <c r="AD310" s="14" t="s">
        <v>147</v>
      </c>
      <c r="AE310" s="519"/>
      <c r="AF310" s="14"/>
      <c r="AG310" s="175"/>
      <c r="AH310" s="519" t="s">
        <v>264</v>
      </c>
      <c r="AI310" s="14"/>
      <c r="AJ310" s="14"/>
      <c r="AK310" s="14"/>
      <c r="AL310" s="14"/>
      <c r="AM310" s="14"/>
      <c r="AN310" s="14"/>
      <c r="AO310" s="14"/>
      <c r="AP310" s="5"/>
      <c r="AQ310" s="14" t="s">
        <v>142</v>
      </c>
      <c r="AR310" s="14"/>
      <c r="AS310" s="14"/>
      <c r="AT310" s="14"/>
      <c r="AU310" s="14"/>
      <c r="AV310" s="14"/>
      <c r="AW310" s="14"/>
      <c r="AX310" s="14"/>
      <c r="AY310" s="14"/>
      <c r="AZ310" s="14"/>
    </row>
    <row r="311" spans="1:62" ht="12.5" customHeight="1">
      <c r="A311" s="14"/>
      <c r="B311" s="14" t="s">
        <v>265</v>
      </c>
      <c r="C311" s="14"/>
      <c r="D311" s="14"/>
      <c r="E311" s="14"/>
      <c r="F311" s="14"/>
      <c r="G311" s="14"/>
      <c r="H311" s="14"/>
      <c r="I311" s="14"/>
      <c r="J311" s="14"/>
      <c r="K311" s="14"/>
      <c r="L311" s="14"/>
      <c r="M311" s="14"/>
      <c r="N311" s="14"/>
      <c r="O311" s="14"/>
      <c r="P311" s="14"/>
      <c r="Q311" s="14" t="s">
        <v>147</v>
      </c>
      <c r="R311" s="520" t="str">
        <f>入力シート!C61</f>
        <v>?</v>
      </c>
      <c r="S311" s="37"/>
      <c r="T311" s="37"/>
      <c r="U311" s="37"/>
      <c r="V311" s="37"/>
      <c r="W311" s="77"/>
      <c r="X311" s="37"/>
      <c r="Y311" s="37"/>
      <c r="Z311" s="37"/>
      <c r="AA311" s="37"/>
      <c r="AB311" s="10"/>
      <c r="AC311" s="14" t="s">
        <v>142</v>
      </c>
      <c r="AD311" s="14" t="s">
        <v>147</v>
      </c>
      <c r="AE311" s="522" t="str">
        <f>IF(入力シート!D61="?"," ",入力シート!D61)</f>
        <v xml:space="preserve"> </v>
      </c>
      <c r="AF311" s="37"/>
      <c r="AG311" s="10"/>
      <c r="AH311" s="37"/>
      <c r="AI311" s="37"/>
      <c r="AJ311" s="37"/>
      <c r="AK311" s="37"/>
      <c r="AL311" s="37"/>
      <c r="AM311" s="37"/>
      <c r="AN311" s="37"/>
      <c r="AO311" s="37"/>
      <c r="AP311" s="10"/>
      <c r="AQ311" s="14" t="s">
        <v>142</v>
      </c>
      <c r="AR311" s="5"/>
      <c r="AS311" s="14"/>
      <c r="AT311" s="14"/>
      <c r="AU311" s="14"/>
      <c r="AV311" s="14"/>
      <c r="AW311" s="14"/>
      <c r="AX311" s="14"/>
      <c r="AY311" s="14"/>
      <c r="AZ311" s="14"/>
    </row>
    <row r="312" spans="1:62" ht="12.5" customHeight="1">
      <c r="A312" s="14"/>
      <c r="B312" s="14" t="s">
        <v>266</v>
      </c>
      <c r="C312" s="14"/>
      <c r="D312" s="14"/>
      <c r="E312" s="14"/>
      <c r="F312" s="14"/>
      <c r="G312" s="14"/>
      <c r="H312" s="14"/>
      <c r="I312" s="14"/>
      <c r="J312" s="14"/>
      <c r="K312" s="14"/>
      <c r="L312" s="14"/>
      <c r="M312" s="14"/>
      <c r="N312" s="14" t="s">
        <v>308</v>
      </c>
      <c r="O312" s="14"/>
      <c r="P312" s="14"/>
      <c r="Q312" s="36" t="s">
        <v>147</v>
      </c>
      <c r="R312" s="521" t="str">
        <f>入力シート!C62</f>
        <v>?</v>
      </c>
      <c r="S312" s="37"/>
      <c r="T312" s="37"/>
      <c r="U312" s="37"/>
      <c r="V312" s="37"/>
      <c r="W312" s="77"/>
      <c r="X312" s="37"/>
      <c r="Y312" s="37"/>
      <c r="Z312" s="37"/>
      <c r="AA312" s="77"/>
      <c r="AB312" s="37"/>
      <c r="AC312" s="14" t="s">
        <v>142</v>
      </c>
      <c r="AD312" s="14" t="s">
        <v>147</v>
      </c>
      <c r="AE312" s="523" t="str">
        <f>IF(入力シート!D62="?"," ",入力シート!D62)</f>
        <v xml:space="preserve"> </v>
      </c>
      <c r="AF312" s="37"/>
      <c r="AG312" s="37"/>
      <c r="AH312" s="37"/>
      <c r="AI312" s="37"/>
      <c r="AJ312" s="37"/>
      <c r="AK312" s="37"/>
      <c r="AL312" s="37"/>
      <c r="AM312" s="37"/>
      <c r="AN312" s="37"/>
      <c r="AO312" s="37"/>
      <c r="AP312" s="10"/>
      <c r="AQ312" s="14" t="s">
        <v>142</v>
      </c>
      <c r="AR312" s="5"/>
      <c r="AS312" s="14"/>
      <c r="AT312" s="14"/>
      <c r="AU312" s="14"/>
      <c r="AV312" s="14"/>
      <c r="AW312" s="14"/>
      <c r="AX312" s="14"/>
      <c r="AY312" s="14"/>
      <c r="AZ312" s="14"/>
    </row>
    <row r="313" spans="1:62" ht="12.5" customHeight="1">
      <c r="A313" s="14"/>
      <c r="B313" s="14"/>
      <c r="C313" s="14"/>
      <c r="D313" s="14"/>
      <c r="E313" s="14"/>
      <c r="F313" s="14"/>
      <c r="G313" s="14"/>
      <c r="H313" s="14"/>
      <c r="I313" s="14"/>
      <c r="J313" s="14"/>
      <c r="K313" s="14"/>
      <c r="L313" s="14"/>
      <c r="M313" s="14"/>
      <c r="N313" s="14" t="s">
        <v>309</v>
      </c>
      <c r="O313" s="14"/>
      <c r="P313" s="14"/>
      <c r="Q313" s="14" t="s">
        <v>147</v>
      </c>
      <c r="R313" s="523" t="str">
        <f>IF(入力シート!C63="?"," ",入力シート!C63)</f>
        <v xml:space="preserve"> </v>
      </c>
      <c r="S313" s="10"/>
      <c r="T313" s="37"/>
      <c r="U313" s="37"/>
      <c r="V313" s="37"/>
      <c r="W313" s="77"/>
      <c r="X313" s="37"/>
      <c r="Y313" s="37"/>
      <c r="Z313" s="37"/>
      <c r="AA313" s="77"/>
      <c r="AB313" s="37"/>
      <c r="AC313" s="14" t="s">
        <v>142</v>
      </c>
      <c r="AD313" s="14" t="s">
        <v>147</v>
      </c>
      <c r="AE313" s="523" t="str">
        <f>IF(入力シート!D63="?"," ",入力シート!D63)</f>
        <v xml:space="preserve"> </v>
      </c>
      <c r="AF313" s="37"/>
      <c r="AG313" s="37"/>
      <c r="AH313" s="37"/>
      <c r="AI313" s="37"/>
      <c r="AJ313" s="37"/>
      <c r="AK313" s="37"/>
      <c r="AL313" s="37"/>
      <c r="AM313" s="37"/>
      <c r="AN313" s="37"/>
      <c r="AO313" s="37"/>
      <c r="AP313" s="10"/>
      <c r="AQ313" s="14" t="s">
        <v>142</v>
      </c>
      <c r="AR313" s="5"/>
      <c r="AS313" s="14"/>
      <c r="AT313" s="14"/>
      <c r="AU313" s="14"/>
      <c r="AV313" s="14"/>
      <c r="AW313" s="14"/>
      <c r="AX313" s="14"/>
      <c r="AY313" s="14"/>
      <c r="AZ313" s="14"/>
    </row>
    <row r="314" spans="1:62" ht="12.5" customHeight="1">
      <c r="A314" s="14"/>
      <c r="B314" s="519" t="s">
        <v>224</v>
      </c>
      <c r="C314" s="519"/>
      <c r="D314" s="14"/>
      <c r="E314" s="14"/>
      <c r="F314" s="14"/>
      <c r="G314" s="14"/>
      <c r="H314" s="14"/>
      <c r="I314" s="14"/>
      <c r="J314" s="14"/>
      <c r="K314" s="14"/>
      <c r="L314" s="14"/>
      <c r="M314" s="14"/>
      <c r="N314" s="14"/>
      <c r="O314" s="14"/>
      <c r="P314" s="14"/>
      <c r="Q314" s="524" t="str">
        <f>入力シート!C64</f>
        <v>?</v>
      </c>
      <c r="R314" s="14"/>
      <c r="S314" s="14"/>
      <c r="T314" s="519" t="s">
        <v>225</v>
      </c>
      <c r="U314" s="37"/>
      <c r="V314" s="37"/>
      <c r="W314" s="14"/>
      <c r="X314" s="14"/>
      <c r="Y314" s="519" t="s">
        <v>399</v>
      </c>
      <c r="Z314" s="14"/>
      <c r="AA314" s="14"/>
      <c r="AB314" s="14"/>
      <c r="AC314" s="76"/>
      <c r="AD314" s="14"/>
      <c r="AE314" s="519" t="str">
        <f>IF(入力シート!E64="?"," ",入力シート!E64)</f>
        <v xml:space="preserve"> </v>
      </c>
      <c r="AF314" s="14"/>
      <c r="AG314" s="14"/>
      <c r="AH314" s="14"/>
      <c r="AI314" s="14"/>
      <c r="AJ314" s="14"/>
      <c r="AK314" s="14"/>
      <c r="AL314" s="14"/>
      <c r="AM314" s="519" t="s">
        <v>225</v>
      </c>
      <c r="AN314" s="14"/>
      <c r="AO314" s="14"/>
      <c r="AP314" s="14"/>
      <c r="AQ314" s="14"/>
      <c r="AR314" s="5"/>
      <c r="AS314" s="14"/>
      <c r="AT314" s="14"/>
      <c r="AU314" s="14"/>
      <c r="AV314" s="14"/>
      <c r="AW314" s="14"/>
      <c r="AX314" s="14"/>
      <c r="AY314" s="14"/>
      <c r="AZ314" s="14"/>
    </row>
    <row r="315" spans="1:62" ht="12.5" customHeight="1">
      <c r="A315" s="14"/>
      <c r="B315" s="519" t="s">
        <v>450</v>
      </c>
      <c r="C315" s="14"/>
      <c r="D315" s="14"/>
      <c r="E315" s="14"/>
      <c r="F315" s="14"/>
      <c r="G315" s="14"/>
      <c r="H315" s="14"/>
      <c r="I315" s="14"/>
      <c r="J315" s="14"/>
      <c r="K315" s="14"/>
      <c r="L315" s="14"/>
      <c r="M315" s="14"/>
      <c r="N315" s="14"/>
      <c r="O315" s="14"/>
      <c r="P315" s="14"/>
      <c r="Q315" s="14"/>
      <c r="R315" s="37"/>
      <c r="S315" s="10"/>
      <c r="T315" s="37"/>
      <c r="U315" s="37"/>
      <c r="V315" s="37"/>
      <c r="W315" s="77"/>
      <c r="X315" s="37"/>
      <c r="Y315" s="37"/>
      <c r="Z315" s="37"/>
      <c r="AA315" s="77"/>
      <c r="AB315" s="37"/>
      <c r="AC315" s="14"/>
      <c r="AD315" s="14"/>
      <c r="AE315" s="37"/>
      <c r="AF315" s="37"/>
      <c r="AG315" s="37"/>
      <c r="AH315" s="37"/>
      <c r="AI315" s="37"/>
      <c r="AJ315" s="37"/>
      <c r="AK315" s="523" t="str">
        <f>IF(入力シート!C65=1,申請書!BJ315,IF(入力シート!C65=2,申請書!BJ316," "))</f>
        <v>□有　　■無</v>
      </c>
      <c r="AL315" s="37"/>
      <c r="AM315" s="37"/>
      <c r="AN315" s="37"/>
      <c r="AO315" s="37"/>
      <c r="AP315" s="10"/>
      <c r="AQ315" s="14"/>
      <c r="AR315" s="5"/>
      <c r="AS315" s="14"/>
      <c r="AT315" s="14"/>
      <c r="AU315" s="14"/>
      <c r="AV315" s="14"/>
      <c r="AW315" s="14"/>
      <c r="AX315" s="14"/>
      <c r="AY315" s="14"/>
      <c r="AZ315" s="14"/>
      <c r="BJ315" s="2" t="s">
        <v>269</v>
      </c>
    </row>
    <row r="316" spans="1:62" ht="13" customHeight="1">
      <c r="B316" s="519" t="s">
        <v>268</v>
      </c>
      <c r="BJ316" s="2" t="s">
        <v>250</v>
      </c>
    </row>
    <row r="317" spans="1:62" ht="11" customHeight="1">
      <c r="B317" s="14"/>
      <c r="I317" s="176" t="str">
        <f>IF(入力シート!C66=1,申請書!BJ322,IF(入力シート!C66=2,申請書!BJ325,IF(入力シート!C66=3,申請書!BJ328,BJ331)))</f>
        <v>□道路高さ制限不適用　　 □隣地高さ制限不適用　 　□北側高さ制限不適用</v>
      </c>
    </row>
    <row r="318" spans="1:62" ht="2" customHeight="1">
      <c r="A318" s="27"/>
      <c r="B318" s="27"/>
      <c r="C318" s="27"/>
      <c r="D318" s="27"/>
      <c r="E318" s="27"/>
      <c r="F318" s="27"/>
      <c r="G318" s="27"/>
      <c r="H318" s="27"/>
      <c r="I318" s="27"/>
      <c r="J318" s="27"/>
      <c r="K318" s="27"/>
      <c r="L318" s="27"/>
      <c r="M318" s="27"/>
      <c r="N318" s="27"/>
      <c r="O318" s="27"/>
      <c r="P318" s="27"/>
      <c r="Q318" s="27"/>
      <c r="R318" s="27"/>
      <c r="S318" s="27"/>
      <c r="T318" s="27"/>
      <c r="U318" s="64"/>
      <c r="V318" s="64"/>
      <c r="W318" s="27"/>
      <c r="X318" s="27"/>
      <c r="Y318" s="78"/>
      <c r="Z318" s="27"/>
      <c r="AA318" s="27"/>
      <c r="AB318" s="27"/>
      <c r="AC318" s="78"/>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8"/>
    </row>
    <row r="319" spans="1:62" s="3" customFormat="1" ht="2" customHeight="1"/>
    <row r="320" spans="1:62" ht="3" customHeight="1">
      <c r="A320" s="27"/>
      <c r="B320" s="27"/>
      <c r="C320" s="27"/>
      <c r="D320" s="27"/>
      <c r="E320" s="27"/>
      <c r="F320" s="27"/>
      <c r="G320" s="27"/>
      <c r="H320" s="27"/>
      <c r="I320" s="27"/>
      <c r="J320" s="27"/>
      <c r="K320" s="27"/>
      <c r="L320" s="27"/>
      <c r="M320" s="27"/>
      <c r="N320" s="27"/>
      <c r="O320" s="27"/>
      <c r="P320" s="27"/>
      <c r="Q320" s="27"/>
      <c r="R320" s="27"/>
      <c r="S320" s="27"/>
      <c r="T320" s="27"/>
      <c r="U320" s="64"/>
      <c r="V320" s="64"/>
      <c r="W320" s="27"/>
      <c r="X320" s="27"/>
      <c r="Y320" s="78"/>
      <c r="Z320" s="27"/>
      <c r="AA320" s="27"/>
      <c r="AB320" s="27"/>
      <c r="AC320" s="78"/>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8"/>
    </row>
    <row r="321" spans="1:64" s="3" customFormat="1" ht="3" customHeight="1"/>
    <row r="322" spans="1:64" s="5" customFormat="1" ht="13" customHeight="1">
      <c r="A322" s="5" t="s">
        <v>400</v>
      </c>
      <c r="Q322" s="5" t="str">
        <f>IF(入力シート!C67="?"," ",入力シート!C67)</f>
        <v xml:space="preserve"> </v>
      </c>
      <c r="BJ322" s="5" t="s">
        <v>338</v>
      </c>
      <c r="BL322" s="2" t="s">
        <v>462</v>
      </c>
    </row>
    <row r="323" spans="1:64" ht="3" customHeight="1">
      <c r="A323" s="27"/>
      <c r="B323" s="27"/>
      <c r="C323" s="27"/>
      <c r="D323" s="27"/>
      <c r="E323" s="27"/>
      <c r="F323" s="27"/>
      <c r="G323" s="27"/>
      <c r="H323" s="27"/>
      <c r="I323" s="27"/>
      <c r="J323" s="27"/>
      <c r="K323" s="27"/>
      <c r="L323" s="27"/>
      <c r="M323" s="27"/>
      <c r="N323" s="27"/>
      <c r="O323" s="27"/>
      <c r="P323" s="27"/>
      <c r="Q323" s="27"/>
      <c r="R323" s="27"/>
      <c r="S323" s="27"/>
      <c r="T323" s="27"/>
      <c r="U323" s="64"/>
      <c r="V323" s="64"/>
      <c r="W323" s="27"/>
      <c r="X323" s="27"/>
      <c r="Y323" s="78"/>
      <c r="Z323" s="27"/>
      <c r="AA323" s="27"/>
      <c r="AB323" s="27"/>
      <c r="AC323" s="78"/>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8"/>
    </row>
    <row r="324" spans="1:64" s="14" customFormat="1" ht="3" customHeight="1">
      <c r="U324" s="37"/>
      <c r="V324" s="37"/>
      <c r="Y324" s="76"/>
      <c r="AC324" s="76"/>
    </row>
    <row r="325" spans="1:64" ht="12" customHeight="1">
      <c r="A325" s="2" t="s">
        <v>401</v>
      </c>
      <c r="R325" s="2" t="s">
        <v>544</v>
      </c>
      <c r="U325" s="7" t="str">
        <f>入力シート!C68</f>
        <v>?</v>
      </c>
      <c r="V325" s="8"/>
      <c r="W325" s="2" t="s">
        <v>478</v>
      </c>
      <c r="Y325" s="7" t="str">
        <f>入力シート!E68</f>
        <v>?</v>
      </c>
      <c r="Z325" s="8"/>
      <c r="AA325" s="2" t="s">
        <v>479</v>
      </c>
      <c r="AC325" s="7" t="str">
        <f>入力シート!G68</f>
        <v>?</v>
      </c>
      <c r="AD325" s="8"/>
      <c r="AE325" s="2" t="s">
        <v>480</v>
      </c>
      <c r="BJ325" s="5" t="s">
        <v>159</v>
      </c>
    </row>
    <row r="326" spans="1:64" ht="3" customHeight="1">
      <c r="A326" s="27"/>
      <c r="B326" s="27"/>
      <c r="C326" s="27"/>
      <c r="D326" s="27"/>
      <c r="E326" s="27"/>
      <c r="F326" s="27"/>
      <c r="G326" s="27"/>
      <c r="H326" s="27"/>
      <c r="I326" s="27"/>
      <c r="J326" s="27"/>
      <c r="K326" s="27"/>
      <c r="L326" s="27"/>
      <c r="M326" s="27"/>
      <c r="N326" s="27"/>
      <c r="O326" s="27"/>
      <c r="P326" s="27"/>
      <c r="Q326" s="27"/>
      <c r="R326" s="27"/>
      <c r="S326" s="27"/>
      <c r="T326" s="27"/>
      <c r="U326" s="79"/>
      <c r="V326" s="64"/>
      <c r="W326" s="27"/>
      <c r="X326" s="27"/>
      <c r="Y326" s="78"/>
      <c r="Z326" s="27"/>
      <c r="AA326" s="27"/>
      <c r="AB326" s="27"/>
      <c r="AC326" s="78"/>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8"/>
    </row>
    <row r="327" spans="1:64" ht="3" customHeight="1">
      <c r="A327" s="5"/>
      <c r="B327" s="5"/>
      <c r="C327" s="5"/>
      <c r="D327" s="5"/>
      <c r="E327" s="5"/>
      <c r="F327" s="5"/>
      <c r="G327" s="5"/>
      <c r="H327" s="5"/>
      <c r="I327" s="5"/>
      <c r="J327" s="5"/>
      <c r="K327" s="5"/>
      <c r="L327" s="5"/>
      <c r="M327" s="5"/>
      <c r="N327" s="5"/>
      <c r="O327" s="5"/>
      <c r="P327" s="5"/>
      <c r="Q327" s="5"/>
      <c r="R327" s="5"/>
      <c r="S327" s="5"/>
      <c r="T327" s="5"/>
      <c r="U327" s="6"/>
      <c r="V327" s="5"/>
      <c r="W327" s="5"/>
      <c r="X327" s="5"/>
      <c r="Y327" s="5"/>
      <c r="Z327" s="5"/>
      <c r="AA327" s="5"/>
      <c r="AB327" s="5"/>
      <c r="AC327" s="5"/>
      <c r="AD327" s="5"/>
      <c r="AE327" s="5"/>
      <c r="AF327" s="5"/>
    </row>
    <row r="328" spans="1:64" s="14" customFormat="1" ht="12.5" customHeight="1">
      <c r="A328" s="2" t="s">
        <v>341</v>
      </c>
      <c r="B328" s="2"/>
      <c r="C328" s="2"/>
      <c r="D328" s="2"/>
      <c r="E328" s="2"/>
      <c r="F328" s="2"/>
      <c r="G328" s="2"/>
      <c r="H328" s="2"/>
      <c r="I328" s="2"/>
      <c r="J328" s="2"/>
      <c r="K328" s="2"/>
      <c r="L328" s="2"/>
      <c r="M328" s="2"/>
      <c r="N328" s="2"/>
      <c r="O328" s="2"/>
      <c r="P328" s="2"/>
      <c r="Q328" s="2"/>
      <c r="R328" s="2" t="s">
        <v>544</v>
      </c>
      <c r="S328" s="2"/>
      <c r="T328" s="2"/>
      <c r="U328" s="7" t="str">
        <f>入力シート!C69</f>
        <v>?</v>
      </c>
      <c r="V328" s="8"/>
      <c r="W328" s="2" t="s">
        <v>478</v>
      </c>
      <c r="X328" s="2"/>
      <c r="Y328" s="7" t="str">
        <f>入力シート!E69</f>
        <v>?</v>
      </c>
      <c r="Z328" s="8"/>
      <c r="AA328" s="2" t="s">
        <v>479</v>
      </c>
      <c r="AB328" s="2"/>
      <c r="AC328" s="7" t="str">
        <f>入力シート!G69</f>
        <v>?</v>
      </c>
      <c r="AD328" s="8"/>
      <c r="AE328" s="2" t="s">
        <v>480</v>
      </c>
      <c r="AF328" s="2"/>
      <c r="BJ328" s="5" t="s">
        <v>251</v>
      </c>
    </row>
    <row r="329" spans="1:64" s="14" customFormat="1" ht="3" customHeight="1">
      <c r="A329" s="78"/>
      <c r="B329" s="78"/>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c r="AA329" s="78"/>
      <c r="AB329" s="78"/>
      <c r="AC329" s="78"/>
      <c r="AD329" s="78"/>
      <c r="AE329" s="78"/>
      <c r="AF329" s="78"/>
      <c r="AG329" s="78"/>
      <c r="AH329" s="78"/>
      <c r="AI329" s="78"/>
      <c r="AJ329" s="78"/>
      <c r="AK329" s="78"/>
      <c r="AL329" s="78"/>
      <c r="AM329" s="78"/>
      <c r="AN329" s="78"/>
      <c r="AO329" s="78"/>
      <c r="AP329" s="78"/>
      <c r="AQ329" s="78"/>
      <c r="AR329" s="78"/>
      <c r="AS329" s="78"/>
      <c r="AT329" s="78"/>
      <c r="AU329" s="78"/>
      <c r="AV329" s="78"/>
      <c r="AW329" s="78"/>
      <c r="AX329" s="78"/>
      <c r="AY329" s="78"/>
      <c r="AZ329" s="80"/>
    </row>
    <row r="330" spans="1:64" s="14" customFormat="1" ht="3" customHeight="1">
      <c r="A330" s="81"/>
      <c r="B330" s="81"/>
      <c r="C330" s="81"/>
      <c r="D330" s="81"/>
      <c r="E330" s="81"/>
      <c r="F330" s="81"/>
      <c r="G330" s="81"/>
      <c r="H330" s="81"/>
      <c r="I330" s="81"/>
      <c r="J330" s="81"/>
      <c r="K330" s="81"/>
      <c r="L330" s="81"/>
      <c r="M330" s="81"/>
      <c r="N330" s="81"/>
    </row>
    <row r="331" spans="1:64" s="14" customFormat="1" ht="12.5" customHeight="1">
      <c r="A331" s="82" t="s">
        <v>474</v>
      </c>
      <c r="B331" s="82"/>
      <c r="C331" s="82"/>
      <c r="D331" s="82"/>
      <c r="E331" s="82"/>
      <c r="F331" s="82"/>
      <c r="G331" s="82"/>
      <c r="H331" s="82"/>
      <c r="I331" s="82"/>
      <c r="J331" s="82"/>
      <c r="K331" s="82"/>
      <c r="L331" s="82"/>
      <c r="M331" s="82"/>
      <c r="N331" s="82"/>
      <c r="O331" s="36"/>
      <c r="P331" s="36"/>
      <c r="Q331" s="36"/>
      <c r="R331" s="36"/>
      <c r="S331" s="36"/>
      <c r="T331" s="36"/>
      <c r="U331" s="36"/>
      <c r="AJ331" s="5" t="s">
        <v>147</v>
      </c>
      <c r="AK331" s="14" t="s">
        <v>68</v>
      </c>
      <c r="AP331" s="14" t="s">
        <v>142</v>
      </c>
      <c r="BJ331" s="5" t="s">
        <v>445</v>
      </c>
    </row>
    <row r="332" spans="1:64" s="14" customFormat="1" ht="12.5" customHeight="1">
      <c r="A332" s="81"/>
      <c r="B332" s="81"/>
      <c r="C332" s="81"/>
      <c r="D332" s="81"/>
      <c r="E332" s="81"/>
      <c r="F332" s="81"/>
      <c r="G332" s="81" t="s">
        <v>147</v>
      </c>
      <c r="H332" s="81" t="s">
        <v>33</v>
      </c>
      <c r="I332" s="81"/>
      <c r="J332" s="83" t="str">
        <f>IF(入力シート!A71="?"," ",入力シート!A71)</f>
        <v xml:space="preserve"> </v>
      </c>
      <c r="K332" s="84"/>
      <c r="L332" s="81" t="s">
        <v>34</v>
      </c>
      <c r="M332" s="81"/>
      <c r="N332" s="81" t="s">
        <v>142</v>
      </c>
      <c r="P332" s="14" t="s">
        <v>544</v>
      </c>
      <c r="S332" s="37" t="str">
        <f>IF(入力シート!C71="?"," ",入力シート!C71)</f>
        <v xml:space="preserve"> </v>
      </c>
      <c r="T332" s="37"/>
      <c r="U332" s="14" t="s">
        <v>478</v>
      </c>
      <c r="W332" s="37" t="str">
        <f>IF(入力シート!E71="?"," ",入力シート!E71)</f>
        <v xml:space="preserve"> </v>
      </c>
      <c r="X332" s="37"/>
      <c r="Y332" s="14" t="s">
        <v>479</v>
      </c>
      <c r="AA332" s="37" t="str">
        <f>IF(入力シート!G71="?"," ",入力シート!G71)</f>
        <v xml:space="preserve"> </v>
      </c>
      <c r="AB332" s="37"/>
      <c r="AC332" s="14" t="s">
        <v>480</v>
      </c>
      <c r="AE332" s="14" t="s">
        <v>147</v>
      </c>
      <c r="AF332" s="14" t="str">
        <f>IF(入力シート!I71="?"," ",入力シート!I71)</f>
        <v xml:space="preserve"> </v>
      </c>
      <c r="AW332" s="14" t="s">
        <v>142</v>
      </c>
    </row>
    <row r="333" spans="1:64" s="14" customFormat="1" ht="12.5" customHeight="1">
      <c r="A333" s="81"/>
      <c r="B333" s="81"/>
      <c r="C333" s="81"/>
      <c r="D333" s="81"/>
      <c r="E333" s="81"/>
      <c r="F333" s="81"/>
      <c r="G333" s="81" t="s">
        <v>147</v>
      </c>
      <c r="H333" s="81" t="s">
        <v>33</v>
      </c>
      <c r="I333" s="81"/>
      <c r="J333" s="83" t="str">
        <f>IF(入力シート!A72="?"," ",入力シート!A72)</f>
        <v xml:space="preserve"> </v>
      </c>
      <c r="K333" s="84"/>
      <c r="L333" s="81" t="s">
        <v>34</v>
      </c>
      <c r="M333" s="81"/>
      <c r="N333" s="81" t="s">
        <v>142</v>
      </c>
      <c r="P333" s="14" t="s">
        <v>544</v>
      </c>
      <c r="S333" s="37" t="str">
        <f>IF(入力シート!C72="?"," ",入力シート!C72)</f>
        <v xml:space="preserve"> </v>
      </c>
      <c r="T333" s="37"/>
      <c r="U333" s="14" t="s">
        <v>478</v>
      </c>
      <c r="W333" s="37" t="str">
        <f>IF(入力シート!E72="?"," ",入力シート!E72)</f>
        <v xml:space="preserve"> </v>
      </c>
      <c r="X333" s="37"/>
      <c r="Y333" s="14" t="s">
        <v>479</v>
      </c>
      <c r="AA333" s="37" t="str">
        <f>IF(入力シート!G72="?"," ",入力シート!G72)</f>
        <v xml:space="preserve"> </v>
      </c>
      <c r="AB333" s="37"/>
      <c r="AC333" s="14" t="s">
        <v>480</v>
      </c>
      <c r="AE333" s="14" t="s">
        <v>147</v>
      </c>
      <c r="AF333" s="14" t="str">
        <f>IF(入力シート!I72="?"," ",入力シート!I72)</f>
        <v xml:space="preserve"> </v>
      </c>
      <c r="AW333" s="14" t="s">
        <v>142</v>
      </c>
    </row>
    <row r="334" spans="1:64" s="14" customFormat="1" ht="12.5" customHeight="1">
      <c r="A334" s="81"/>
      <c r="B334" s="81"/>
      <c r="C334" s="81"/>
      <c r="D334" s="81"/>
      <c r="E334" s="81"/>
      <c r="F334" s="81"/>
      <c r="G334" s="81" t="s">
        <v>147</v>
      </c>
      <c r="H334" s="81" t="s">
        <v>33</v>
      </c>
      <c r="I334" s="81"/>
      <c r="J334" s="83" t="str">
        <f>IF(入力シート!A73="?"," ",入力シート!A73)</f>
        <v xml:space="preserve"> </v>
      </c>
      <c r="K334" s="84"/>
      <c r="L334" s="81" t="s">
        <v>34</v>
      </c>
      <c r="M334" s="81"/>
      <c r="N334" s="81" t="s">
        <v>142</v>
      </c>
      <c r="P334" s="14" t="s">
        <v>544</v>
      </c>
      <c r="S334" s="37" t="str">
        <f>IF(入力シート!C73="?"," ",入力シート!C73)</f>
        <v xml:space="preserve"> </v>
      </c>
      <c r="T334" s="37"/>
      <c r="U334" s="14" t="s">
        <v>478</v>
      </c>
      <c r="W334" s="37" t="str">
        <f>IF(入力シート!E73="?"," ",入力シート!E73)</f>
        <v xml:space="preserve"> </v>
      </c>
      <c r="X334" s="37"/>
      <c r="Y334" s="14" t="s">
        <v>479</v>
      </c>
      <c r="AA334" s="37" t="str">
        <f>IF(入力シート!G73="?"," ",入力シート!G73)</f>
        <v xml:space="preserve"> </v>
      </c>
      <c r="AB334" s="37"/>
      <c r="AC334" s="14" t="s">
        <v>480</v>
      </c>
      <c r="AE334" s="14" t="s">
        <v>147</v>
      </c>
      <c r="AF334" s="14" t="str">
        <f>IF(入力シート!I73="?"," ",入力シート!I73)</f>
        <v xml:space="preserve"> </v>
      </c>
      <c r="AW334" s="14" t="s">
        <v>142</v>
      </c>
    </row>
    <row r="335" spans="1:64" ht="3" customHeight="1">
      <c r="A335" s="27"/>
      <c r="B335" s="27"/>
      <c r="C335" s="27"/>
      <c r="D335" s="27"/>
      <c r="E335" s="27"/>
      <c r="F335" s="27"/>
      <c r="G335" s="27"/>
      <c r="H335" s="27"/>
      <c r="I335" s="27"/>
      <c r="J335" s="27"/>
      <c r="K335" s="27"/>
      <c r="L335" s="27"/>
      <c r="M335" s="27"/>
      <c r="N335" s="27"/>
      <c r="O335" s="27"/>
      <c r="P335" s="27"/>
      <c r="Q335" s="27"/>
      <c r="R335" s="78"/>
      <c r="S335" s="27"/>
      <c r="T335" s="27"/>
      <c r="U335" s="27"/>
      <c r="V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8"/>
    </row>
    <row r="336" spans="1:64" s="3" customFormat="1" ht="3" customHeight="1"/>
    <row r="337" spans="1:64" ht="12.5" customHeight="1">
      <c r="A337" s="2" t="s">
        <v>557</v>
      </c>
      <c r="B337" s="5"/>
      <c r="C337" s="5"/>
      <c r="D337" s="5"/>
      <c r="E337" s="5"/>
      <c r="F337" s="5"/>
      <c r="G337" s="5"/>
      <c r="H337" s="5"/>
      <c r="I337" s="5"/>
      <c r="J337" s="5"/>
      <c r="K337" s="5"/>
      <c r="L337" s="5"/>
      <c r="M337" s="5"/>
      <c r="Q337" s="8"/>
      <c r="R337" s="516" t="str">
        <f>IF(入力シート!C74="?"," ",入力シート!C74)</f>
        <v>建築基準関係規定に適合して設計</v>
      </c>
      <c r="S337" s="8"/>
      <c r="T337" s="8"/>
      <c r="U337" s="8"/>
      <c r="V337" s="8"/>
      <c r="W337" s="8"/>
      <c r="X337" s="8"/>
      <c r="Y337" s="8"/>
      <c r="Z337" s="8"/>
      <c r="AA337" s="8"/>
      <c r="AB337" s="8"/>
      <c r="AC337" s="8"/>
      <c r="AD337" s="8"/>
      <c r="AE337" s="8"/>
      <c r="AF337" s="8"/>
      <c r="AG337" s="31"/>
      <c r="AH337" s="31"/>
    </row>
    <row r="338" spans="1:64" ht="3" customHeight="1">
      <c r="A338" s="27"/>
      <c r="B338" s="27"/>
      <c r="C338" s="27"/>
      <c r="D338" s="27"/>
      <c r="E338" s="27"/>
      <c r="F338" s="27"/>
      <c r="G338" s="27"/>
      <c r="H338" s="27"/>
      <c r="I338" s="27"/>
      <c r="J338" s="27"/>
      <c r="K338" s="27"/>
      <c r="L338" s="27"/>
      <c r="M338" s="27"/>
      <c r="N338" s="27"/>
      <c r="O338" s="27"/>
      <c r="P338" s="27"/>
      <c r="Q338" s="27"/>
      <c r="R338" s="78"/>
      <c r="S338" s="27"/>
      <c r="T338" s="27"/>
      <c r="U338" s="27"/>
      <c r="V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8"/>
    </row>
    <row r="339" spans="1:64" ht="3" customHeight="1"/>
    <row r="340" spans="1:64" ht="11" customHeight="1">
      <c r="A340" s="2" t="s">
        <v>436</v>
      </c>
      <c r="L340" s="2" t="str">
        <f>IF(入力シート!C75="?"," ",入力シート!C75)</f>
        <v xml:space="preserve"> </v>
      </c>
    </row>
    <row r="341" spans="1:64" ht="3"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8"/>
    </row>
    <row r="342" spans="1:64" ht="3" customHeight="1"/>
    <row r="343" spans="1:64" ht="12" customHeight="1">
      <c r="V343" s="1" t="s">
        <v>256</v>
      </c>
      <c r="BL343" s="2" t="s">
        <v>463</v>
      </c>
    </row>
    <row r="344" spans="1:64" ht="13" customHeight="1">
      <c r="A344" s="2" t="s">
        <v>257</v>
      </c>
    </row>
    <row r="345" spans="1:64" ht="5"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8"/>
    </row>
    <row r="346" spans="1:64" ht="5" customHeight="1"/>
    <row r="347" spans="1:64" ht="12.5" customHeight="1">
      <c r="A347" s="2" t="s">
        <v>346</v>
      </c>
      <c r="S347" s="8"/>
      <c r="T347" s="38" t="str">
        <f>入力シート!C79</f>
        <v>？</v>
      </c>
      <c r="U347" s="10"/>
      <c r="V347" s="5"/>
      <c r="X347" s="5"/>
    </row>
    <row r="348" spans="1:64" ht="5"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8"/>
    </row>
    <row r="349" spans="1:64" ht="5" customHeight="1"/>
    <row r="350" spans="1:64" ht="12.5" customHeight="1">
      <c r="A350" s="2" t="s">
        <v>347</v>
      </c>
      <c r="I350" s="2" t="s">
        <v>271</v>
      </c>
      <c r="M350" s="60" t="str">
        <f>入力シート!E80</f>
        <v>?</v>
      </c>
      <c r="N350" s="8"/>
      <c r="O350" s="8"/>
      <c r="P350" s="8"/>
      <c r="Q350" s="8"/>
      <c r="R350" s="8"/>
      <c r="S350" s="2" t="s">
        <v>142</v>
      </c>
      <c r="T350" s="2" t="str">
        <f>入力シート!C80</f>
        <v>?</v>
      </c>
    </row>
    <row r="351" spans="1:64" ht="12.5" customHeight="1">
      <c r="I351" s="2" t="s">
        <v>271</v>
      </c>
      <c r="M351" s="59" t="str">
        <f>IF(入力シート!E81="?"," ",入力シート!E81)</f>
        <v xml:space="preserve"> </v>
      </c>
      <c r="N351" s="8"/>
      <c r="O351" s="8"/>
      <c r="P351" s="8"/>
      <c r="Q351" s="8"/>
      <c r="R351" s="8"/>
      <c r="S351" s="2" t="s">
        <v>142</v>
      </c>
      <c r="T351" s="6" t="str">
        <f>IF(入力シート!C81="?"," ",入力シート!C81)</f>
        <v xml:space="preserve"> </v>
      </c>
    </row>
    <row r="352" spans="1:64" ht="12.5" customHeight="1">
      <c r="I352" s="2" t="s">
        <v>271</v>
      </c>
      <c r="M352" s="59" t="str">
        <f>IF(入力シート!E82="?"," ",入力シート!E82)</f>
        <v xml:space="preserve"> </v>
      </c>
      <c r="N352" s="8"/>
      <c r="O352" s="8"/>
      <c r="P352" s="8"/>
      <c r="Q352" s="8"/>
      <c r="R352" s="8"/>
      <c r="S352" s="2" t="s">
        <v>142</v>
      </c>
      <c r="T352" s="6" t="str">
        <f>IF(入力シート!C82="?"," ",入力シート!C82)</f>
        <v xml:space="preserve"> </v>
      </c>
    </row>
    <row r="353" spans="1:71" ht="12.5" customHeight="1">
      <c r="I353" s="2" t="s">
        <v>271</v>
      </c>
      <c r="M353" s="59" t="str">
        <f>IF(入力シート!E83="?"," ",入力シート!E83)</f>
        <v xml:space="preserve"> </v>
      </c>
      <c r="N353" s="8"/>
      <c r="O353" s="8"/>
      <c r="P353" s="8"/>
      <c r="Q353" s="8"/>
      <c r="R353" s="8"/>
      <c r="S353" s="2" t="s">
        <v>142</v>
      </c>
      <c r="T353" s="6" t="str">
        <f>IF(入力シート!C83="?"," ",入力シート!C83)</f>
        <v xml:space="preserve"> </v>
      </c>
    </row>
    <row r="354" spans="1:71" ht="12.5" customHeight="1">
      <c r="I354" s="2" t="s">
        <v>271</v>
      </c>
      <c r="M354" s="59"/>
      <c r="N354" s="8"/>
      <c r="O354" s="8"/>
      <c r="P354" s="8"/>
      <c r="Q354" s="8"/>
      <c r="R354" s="8"/>
      <c r="S354" s="2" t="s">
        <v>142</v>
      </c>
      <c r="T354" s="6"/>
    </row>
    <row r="355" spans="1:71" ht="6"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8"/>
    </row>
    <row r="356" spans="1:71" ht="6" customHeight="1"/>
    <row r="357" spans="1:71" ht="12.5" customHeight="1">
      <c r="A357" s="2" t="s">
        <v>342</v>
      </c>
      <c r="I357" s="176" t="str">
        <f>IF(入力シート!C84=1,申請書!BJ266,IF(入力シート!C84=2,申請書!BJ267,BJ268))</f>
        <v>□新築　□増築　□改築　□移転　□用途変更　□大規模の修繕　□大規模の模様替</v>
      </c>
      <c r="J357" s="5"/>
      <c r="K357" s="7"/>
      <c r="L357" s="7"/>
      <c r="M357" s="8"/>
      <c r="N357" s="8"/>
      <c r="O357" s="8"/>
      <c r="P357" s="8"/>
      <c r="Q357" s="8"/>
      <c r="R357" s="8"/>
      <c r="S357" s="8"/>
    </row>
    <row r="358" spans="1:71" ht="5"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8"/>
    </row>
    <row r="359" spans="1:71" ht="5" customHeight="1"/>
    <row r="360" spans="1:71" ht="12.5" customHeight="1">
      <c r="A360" s="2" t="s">
        <v>343</v>
      </c>
      <c r="H360" s="8"/>
      <c r="I360" s="8"/>
      <c r="J360" s="5"/>
      <c r="K360" s="7" t="str">
        <f>入力シート!C85</f>
        <v>?</v>
      </c>
      <c r="L360" s="8"/>
      <c r="M360" s="8"/>
      <c r="N360" s="8"/>
      <c r="O360" s="8"/>
      <c r="P360" s="8"/>
      <c r="Q360" s="8"/>
      <c r="R360" s="8"/>
      <c r="S360" s="8"/>
      <c r="T360" s="2" t="s">
        <v>183</v>
      </c>
      <c r="Z360" s="8" t="str">
        <f>IF(入力シート!E85="?"," ",入力シート!E85)</f>
        <v xml:space="preserve"> </v>
      </c>
      <c r="AA360" s="8"/>
      <c r="AB360" s="8"/>
      <c r="AC360" s="8"/>
      <c r="AD360" s="8"/>
      <c r="AE360" s="8"/>
      <c r="AF360" s="8"/>
      <c r="AG360" s="8"/>
      <c r="AH360" s="8"/>
      <c r="AI360" s="8"/>
      <c r="AJ360" s="8"/>
      <c r="AK360" s="8"/>
      <c r="AL360" s="8"/>
      <c r="AM360" s="8"/>
      <c r="AN360" s="8"/>
      <c r="AO360" s="2" t="s">
        <v>225</v>
      </c>
    </row>
    <row r="361" spans="1:71" ht="6"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8"/>
    </row>
    <row r="362" spans="1:71" ht="6" customHeight="1"/>
    <row r="363" spans="1:71" ht="12.5" customHeight="1">
      <c r="A363" s="2" t="s">
        <v>184</v>
      </c>
      <c r="K363" s="5"/>
      <c r="L363" s="5"/>
      <c r="M363" s="45" t="str">
        <f>IF(入力シート!C86=1,申請書!BJ363,(IF(入力シート!C86=2,申請書!BJ364,(IF(入力シート!C86=3,申請書!BJ365,申請書!BJ368)))))</f>
        <v>□耐火建築物　□準耐火建築物(ｲ-1)　□準耐火建築物(ｲ-2)</v>
      </c>
      <c r="N363" s="31"/>
      <c r="O363" s="31"/>
      <c r="P363" s="31"/>
      <c r="Q363" s="31"/>
      <c r="R363" s="31"/>
      <c r="S363" s="31"/>
      <c r="T363" s="31"/>
      <c r="U363" s="31"/>
      <c r="V363" s="31"/>
      <c r="W363" s="31"/>
      <c r="X363" s="31"/>
      <c r="Y363" s="31"/>
      <c r="Z363" s="31"/>
      <c r="AA363" s="31"/>
      <c r="AB363" s="31"/>
      <c r="AC363" s="31"/>
      <c r="AD363" s="31"/>
      <c r="AE363" s="31"/>
      <c r="AF363" s="31"/>
      <c r="AG363" s="31"/>
      <c r="BJ363" s="2" t="s">
        <v>38</v>
      </c>
      <c r="BS363" s="32">
        <v>1</v>
      </c>
    </row>
    <row r="364" spans="1:71" ht="12.5" customHeight="1">
      <c r="K364" s="5"/>
      <c r="L364" s="5"/>
      <c r="M364" s="45" t="str">
        <f>IF(入力シート!C86=4,申請書!BJ369,(IF(入力シート!C86=5,申請書!BJ370,申請書!BJ371)))</f>
        <v>□準耐火建築物(ﾛ-1)　□準耐火建築物(ﾛ-2)</v>
      </c>
      <c r="N364" s="31"/>
      <c r="O364" s="31"/>
      <c r="P364" s="31"/>
      <c r="Q364" s="31"/>
      <c r="R364" s="31"/>
      <c r="S364" s="31"/>
      <c r="T364" s="31"/>
      <c r="U364" s="31"/>
      <c r="V364" s="31"/>
      <c r="W364" s="31"/>
      <c r="X364" s="31"/>
      <c r="Y364" s="31"/>
      <c r="Z364" s="31"/>
      <c r="AA364" s="31"/>
      <c r="AB364" s="31"/>
      <c r="AC364" s="31"/>
      <c r="AD364" s="31"/>
      <c r="AE364" s="31"/>
      <c r="AF364" s="31"/>
      <c r="AG364" s="31"/>
      <c r="BJ364" s="2" t="s">
        <v>39</v>
      </c>
      <c r="BS364" s="32">
        <v>2</v>
      </c>
    </row>
    <row r="365" spans="1:71" ht="12.5" customHeight="1">
      <c r="K365" s="5"/>
      <c r="L365" s="5"/>
      <c r="M365" s="45" t="str">
        <f>IF(入力シート!C86=6,申請書!BJ375,(IF(入力シート!C86=7,申請書!BJ376,(IF(入力シート!C86=8,申請書!BJ377,申請書!BJ380)))))</f>
        <v>□耐火構造建築物　□特定避難時間倒壊等防止建築物　□その他</v>
      </c>
      <c r="N365" s="31"/>
      <c r="O365" s="31"/>
      <c r="P365" s="31"/>
      <c r="Q365" s="31"/>
      <c r="R365" s="31"/>
      <c r="S365" s="31"/>
      <c r="T365" s="31"/>
      <c r="U365" s="31"/>
      <c r="V365" s="31"/>
      <c r="W365" s="31"/>
      <c r="X365" s="31"/>
      <c r="Y365" s="31"/>
      <c r="Z365" s="31"/>
      <c r="AA365" s="31"/>
      <c r="AB365" s="31"/>
      <c r="AC365" s="31"/>
      <c r="AD365" s="31"/>
      <c r="AE365" s="31"/>
      <c r="AF365" s="31"/>
      <c r="AG365" s="31"/>
      <c r="BJ365" s="2" t="s">
        <v>40</v>
      </c>
      <c r="BS365" s="32">
        <v>3</v>
      </c>
    </row>
    <row r="366" spans="1:71" ht="6"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8"/>
      <c r="BS366" s="32"/>
    </row>
    <row r="367" spans="1:71" ht="6" customHeight="1">
      <c r="BS367" s="32"/>
    </row>
    <row r="368" spans="1:71" ht="12.5" customHeight="1">
      <c r="A368" s="2" t="s">
        <v>116</v>
      </c>
      <c r="M368" s="5"/>
      <c r="N368" s="31"/>
      <c r="O368" s="31"/>
      <c r="P368" s="31"/>
      <c r="Q368" s="31"/>
      <c r="R368" s="31"/>
      <c r="S368" s="31"/>
      <c r="T368" s="31"/>
      <c r="U368" s="31"/>
      <c r="V368" s="31"/>
      <c r="W368" s="31"/>
      <c r="X368" s="31"/>
      <c r="Y368" s="31"/>
      <c r="Z368" s="31"/>
      <c r="AA368" s="31"/>
      <c r="AB368" s="31"/>
      <c r="AC368" s="31"/>
      <c r="AD368" s="31"/>
      <c r="AE368" s="31"/>
      <c r="AF368" s="31"/>
      <c r="AG368" s="31"/>
      <c r="BJ368" s="2" t="s">
        <v>30</v>
      </c>
      <c r="BS368" s="32"/>
    </row>
    <row r="369" spans="1:71" ht="12.5" customHeight="1">
      <c r="B369" s="2" t="s">
        <v>117</v>
      </c>
      <c r="M369" s="45"/>
      <c r="N369" s="31"/>
      <c r="O369" s="31"/>
      <c r="P369" s="5"/>
      <c r="Q369" s="5"/>
      <c r="R369" s="31"/>
      <c r="S369" s="31"/>
      <c r="T369" s="31"/>
      <c r="U369" s="7" t="str">
        <f>入力シート!C87</f>
        <v>?</v>
      </c>
      <c r="V369" s="10"/>
      <c r="W369" s="31"/>
      <c r="X369" s="31"/>
      <c r="Y369" s="31"/>
      <c r="Z369" s="31"/>
      <c r="AA369" s="31"/>
      <c r="AC369" s="31"/>
      <c r="AD369" s="31"/>
      <c r="AE369" s="31"/>
      <c r="AF369" s="31"/>
      <c r="AG369" s="31"/>
      <c r="BJ369" s="2" t="s">
        <v>41</v>
      </c>
      <c r="BS369" s="32">
        <v>4</v>
      </c>
    </row>
    <row r="370" spans="1:71" ht="12.5" customHeight="1">
      <c r="B370" s="2" t="s">
        <v>118</v>
      </c>
      <c r="M370" s="45"/>
      <c r="N370" s="31"/>
      <c r="O370" s="31"/>
      <c r="P370" s="5"/>
      <c r="Q370" s="5"/>
      <c r="R370" s="31"/>
      <c r="S370" s="31"/>
      <c r="T370" s="31"/>
      <c r="U370" s="7">
        <f>入力シート!C88</f>
        <v>0</v>
      </c>
      <c r="V370" s="10"/>
      <c r="W370" s="31"/>
      <c r="X370" s="31"/>
      <c r="Y370" s="31"/>
      <c r="Z370" s="31"/>
      <c r="AA370" s="31"/>
      <c r="AC370" s="31"/>
      <c r="AD370" s="31"/>
      <c r="AE370" s="31"/>
      <c r="AF370" s="31"/>
      <c r="AG370" s="31"/>
      <c r="BJ370" s="2" t="s">
        <v>42</v>
      </c>
      <c r="BS370" s="32">
        <v>5</v>
      </c>
    </row>
    <row r="371" spans="1:71" ht="12.5" customHeight="1">
      <c r="B371" s="2" t="s">
        <v>123</v>
      </c>
      <c r="M371" s="45"/>
      <c r="N371" s="31"/>
      <c r="O371" s="31"/>
      <c r="P371" s="31"/>
      <c r="Q371" s="5"/>
      <c r="R371" s="31"/>
      <c r="S371" s="31"/>
      <c r="T371" s="31"/>
      <c r="U371" s="7">
        <f>入力シート!C89</f>
        <v>0</v>
      </c>
      <c r="V371" s="10"/>
      <c r="W371" s="31"/>
      <c r="X371" s="31"/>
      <c r="Y371" s="31"/>
      <c r="Z371" s="31"/>
      <c r="AA371" s="31"/>
      <c r="AC371" s="31"/>
      <c r="AD371" s="31"/>
      <c r="AE371" s="31"/>
      <c r="AF371" s="31"/>
      <c r="AG371" s="31"/>
      <c r="BJ371" s="2" t="s">
        <v>31</v>
      </c>
    </row>
    <row r="372" spans="1:71" ht="12.5" customHeight="1">
      <c r="B372" s="2" t="s">
        <v>127</v>
      </c>
      <c r="M372" s="45"/>
      <c r="N372" s="31"/>
      <c r="O372" s="31"/>
      <c r="P372" s="31"/>
      <c r="Q372" s="7"/>
      <c r="R372" s="31"/>
      <c r="S372" s="31"/>
      <c r="T372" s="31"/>
      <c r="U372" s="7">
        <f>入力シート!C90</f>
        <v>0</v>
      </c>
      <c r="V372" s="8"/>
      <c r="W372" s="31"/>
      <c r="X372" s="31"/>
      <c r="Y372" s="31"/>
      <c r="Z372" s="31"/>
      <c r="AA372" s="31"/>
      <c r="AB372" s="31"/>
      <c r="AC372" s="31"/>
      <c r="AD372" s="31"/>
      <c r="AE372" s="31"/>
      <c r="AF372" s="31"/>
      <c r="AG372" s="31"/>
    </row>
    <row r="373" spans="1:71" ht="5"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8"/>
    </row>
    <row r="374" spans="1:71" ht="5" customHeight="1">
      <c r="M374" s="45"/>
      <c r="N374" s="31"/>
      <c r="O374" s="31"/>
      <c r="P374" s="31"/>
      <c r="Q374" s="7"/>
      <c r="R374" s="31"/>
      <c r="S374" s="31"/>
      <c r="T374" s="31"/>
      <c r="U374" s="31"/>
      <c r="W374" s="31"/>
      <c r="X374" s="31"/>
      <c r="Y374" s="31"/>
      <c r="Z374" s="31"/>
      <c r="AA374" s="31"/>
      <c r="AB374" s="31"/>
      <c r="AC374" s="31"/>
      <c r="AD374" s="31"/>
      <c r="AE374" s="31"/>
      <c r="AF374" s="31"/>
      <c r="AG374" s="31"/>
    </row>
    <row r="375" spans="1:71" ht="12.5" customHeight="1">
      <c r="A375" s="2" t="s">
        <v>236</v>
      </c>
      <c r="BJ375" s="2" t="s">
        <v>43</v>
      </c>
      <c r="BS375" s="32">
        <v>6</v>
      </c>
    </row>
    <row r="376" spans="1:71" ht="12.5" customHeight="1">
      <c r="B376" s="2" t="s">
        <v>265</v>
      </c>
      <c r="P376" s="8"/>
      <c r="Q376" s="85" t="str">
        <f>入力シート!C91</f>
        <v>?</v>
      </c>
      <c r="R376" s="47"/>
      <c r="S376" s="47"/>
      <c r="T376" s="47"/>
      <c r="U376" s="47"/>
      <c r="V376" s="8"/>
      <c r="W376" s="8"/>
      <c r="X376" s="8"/>
      <c r="BJ376" s="2" t="s">
        <v>0</v>
      </c>
      <c r="BS376" s="32">
        <v>7</v>
      </c>
    </row>
    <row r="377" spans="1:71" ht="12.5" customHeight="1">
      <c r="B377" s="2" t="s">
        <v>237</v>
      </c>
      <c r="P377" s="8"/>
      <c r="Q377" s="85" t="str">
        <f>入力シート!C92</f>
        <v>?</v>
      </c>
      <c r="R377" s="47"/>
      <c r="S377" s="47"/>
      <c r="T377" s="47"/>
      <c r="U377" s="47"/>
      <c r="V377" s="8"/>
      <c r="W377" s="8"/>
      <c r="X377" s="8"/>
      <c r="BJ377" s="2" t="s">
        <v>1</v>
      </c>
      <c r="BS377" s="32">
        <v>8</v>
      </c>
    </row>
    <row r="378" spans="1:71" ht="6"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8"/>
      <c r="BS378" s="32"/>
    </row>
    <row r="379" spans="1:71" ht="6"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c r="AA379" s="14"/>
      <c r="AB379" s="14"/>
      <c r="AC379" s="14"/>
      <c r="AD379" s="14"/>
      <c r="AE379" s="14"/>
      <c r="AF379" s="14"/>
      <c r="AG379" s="14"/>
      <c r="AH379" s="14"/>
      <c r="AI379" s="14"/>
      <c r="AJ379" s="14"/>
      <c r="AK379" s="14"/>
      <c r="AL379" s="14"/>
      <c r="AM379" s="14"/>
      <c r="AN379" s="14"/>
      <c r="AO379" s="14"/>
      <c r="AP379" s="14"/>
      <c r="AQ379" s="14"/>
      <c r="AR379" s="14"/>
      <c r="AS379" s="14"/>
      <c r="AT379" s="14"/>
      <c r="AU379" s="14"/>
      <c r="AV379" s="14"/>
      <c r="AW379" s="14"/>
      <c r="AX379" s="14"/>
      <c r="AY379" s="14"/>
      <c r="AZ379" s="14"/>
      <c r="BS379" s="32"/>
    </row>
    <row r="380" spans="1:71" ht="12.5" customHeight="1">
      <c r="A380" s="176" t="s">
        <v>124</v>
      </c>
      <c r="O380" s="488" t="str">
        <f>入力シート!C93</f>
        <v>電気,ガス,給排水,衛生設備,換気設備(別紙参照),住宅用火災警報器</v>
      </c>
      <c r="BJ380" s="2" t="s">
        <v>37</v>
      </c>
    </row>
    <row r="381" spans="1:71" ht="6"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8"/>
    </row>
    <row r="382" spans="1:71" ht="6"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c r="AA382" s="14"/>
      <c r="AB382" s="14"/>
      <c r="AC382" s="14"/>
      <c r="AD382" s="14"/>
      <c r="AE382" s="14"/>
      <c r="AF382" s="14"/>
      <c r="AG382" s="14"/>
      <c r="AH382" s="14"/>
      <c r="AI382" s="14"/>
      <c r="AJ382" s="14"/>
      <c r="AK382" s="14"/>
      <c r="AL382" s="14"/>
      <c r="AM382" s="14"/>
      <c r="AN382" s="14"/>
      <c r="AO382" s="14"/>
      <c r="AP382" s="14"/>
      <c r="AQ382" s="14"/>
      <c r="AR382" s="14"/>
      <c r="AS382" s="14"/>
      <c r="AT382" s="14"/>
      <c r="AU382" s="14"/>
      <c r="AV382" s="14"/>
      <c r="AW382" s="14"/>
      <c r="AX382" s="14"/>
      <c r="AY382" s="14"/>
      <c r="AZ382" s="14"/>
    </row>
    <row r="383" spans="1:71" ht="12.5" customHeight="1">
      <c r="A383" s="2" t="s">
        <v>242</v>
      </c>
    </row>
    <row r="384" spans="1:71" ht="12.5" customHeight="1">
      <c r="B384" s="2" t="s">
        <v>691</v>
      </c>
    </row>
    <row r="385" spans="1:62" ht="12.5" customHeight="1">
      <c r="AC385" s="2" t="s">
        <v>613</v>
      </c>
      <c r="AQ385" s="2" t="str">
        <f>IF(入力シート!C96=1,申請書!BJ386,申請書!BJ387)</f>
        <v>□有　　■無</v>
      </c>
    </row>
    <row r="386" spans="1:62" ht="12.5" customHeight="1">
      <c r="B386" s="2" t="s">
        <v>689</v>
      </c>
      <c r="AP386" s="5"/>
      <c r="AQ386" s="6" t="str">
        <f>IF(入力シート!C97=1,申請書!BJ386,申請書!BJ387)</f>
        <v>■有　　□無</v>
      </c>
      <c r="BJ386" s="2" t="s">
        <v>137</v>
      </c>
    </row>
    <row r="387" spans="1:62" ht="12.5" customHeight="1">
      <c r="B387" s="2" t="s">
        <v>26</v>
      </c>
      <c r="AT387" s="5"/>
      <c r="AU387" s="8"/>
      <c r="BJ387" s="2" t="s">
        <v>435</v>
      </c>
    </row>
    <row r="388" spans="1:62" ht="12.5" customHeight="1">
      <c r="Q388" s="5"/>
      <c r="S388" s="2" t="s">
        <v>33</v>
      </c>
      <c r="V388" s="5"/>
      <c r="W388" s="5"/>
      <c r="X388" s="9" t="str">
        <f>IF(入力シート!H97="?"," ",入力シート!H97)</f>
        <v xml:space="preserve"> </v>
      </c>
      <c r="Y388" s="38"/>
      <c r="AB388" s="5"/>
      <c r="AC388" s="2" t="s">
        <v>190</v>
      </c>
    </row>
    <row r="389" spans="1:62" ht="12.5" customHeight="1">
      <c r="B389" s="2" t="s">
        <v>27</v>
      </c>
      <c r="S389" s="2" t="s">
        <v>33</v>
      </c>
      <c r="V389" s="5"/>
      <c r="W389" s="5"/>
      <c r="X389" s="9"/>
      <c r="Y389" s="38"/>
      <c r="AB389" s="5"/>
      <c r="AC389" s="2" t="s">
        <v>190</v>
      </c>
    </row>
    <row r="390" spans="1:62" ht="12.5" customHeight="1">
      <c r="B390" s="2" t="s">
        <v>28</v>
      </c>
      <c r="Q390" s="5"/>
      <c r="V390" s="5"/>
      <c r="W390" s="5"/>
      <c r="AB390" s="5"/>
    </row>
    <row r="391" spans="1:62" ht="12.5" customHeight="1">
      <c r="F391" s="2" t="s">
        <v>29</v>
      </c>
      <c r="Q391" s="5"/>
      <c r="V391" s="5"/>
      <c r="W391" s="5"/>
      <c r="AB391" s="5"/>
    </row>
    <row r="392" spans="1:62" ht="12.5" customHeight="1">
      <c r="F392" s="2" t="s">
        <v>59</v>
      </c>
      <c r="Q392" s="5"/>
      <c r="V392" s="5"/>
      <c r="W392" s="5"/>
      <c r="AB392" s="5"/>
    </row>
    <row r="393" spans="1:62" ht="12.5" customHeight="1">
      <c r="B393" s="2" t="s">
        <v>23</v>
      </c>
      <c r="Q393" s="5"/>
      <c r="V393" s="5"/>
      <c r="W393" s="5"/>
      <c r="AB393" s="5"/>
    </row>
    <row r="394" spans="1:62" ht="5"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8"/>
    </row>
    <row r="395" spans="1:62" ht="5" customHeight="1">
      <c r="Q395" s="5"/>
      <c r="V395" s="5"/>
      <c r="W395" s="5"/>
      <c r="AB395" s="5"/>
    </row>
    <row r="396" spans="1:62" ht="12.5" customHeight="1">
      <c r="A396" s="2" t="s">
        <v>437</v>
      </c>
      <c r="P396" s="2" t="s">
        <v>147</v>
      </c>
      <c r="Q396" s="8" t="s">
        <v>136</v>
      </c>
      <c r="R396" s="8"/>
      <c r="S396" s="8"/>
      <c r="T396" s="8"/>
      <c r="U396" s="8"/>
      <c r="V396" s="8"/>
      <c r="W396" s="8"/>
      <c r="X396" s="8"/>
      <c r="Y396" s="2" t="s">
        <v>142</v>
      </c>
      <c r="Z396" s="2" t="s">
        <v>147</v>
      </c>
      <c r="AA396" s="8" t="s">
        <v>501</v>
      </c>
      <c r="AB396" s="8"/>
      <c r="AC396" s="8"/>
      <c r="AD396" s="8"/>
      <c r="AE396" s="8"/>
      <c r="AF396" s="8"/>
      <c r="AG396" s="8"/>
      <c r="AH396" s="8"/>
      <c r="AI396" s="10"/>
      <c r="AJ396" s="2" t="s">
        <v>142</v>
      </c>
      <c r="AK396" s="2" t="s">
        <v>147</v>
      </c>
      <c r="AL396" s="8" t="s">
        <v>327</v>
      </c>
      <c r="AM396" s="8"/>
      <c r="AN396" s="8"/>
      <c r="AO396" s="8"/>
      <c r="AP396" s="8"/>
      <c r="AQ396" s="8"/>
      <c r="AR396" s="8"/>
      <c r="AS396" s="8"/>
      <c r="AT396" s="2" t="s">
        <v>142</v>
      </c>
      <c r="AU396" s="5"/>
    </row>
    <row r="397" spans="1:62" ht="12.5" customHeight="1">
      <c r="B397" s="2" t="s">
        <v>452</v>
      </c>
      <c r="I397" s="2" t="s">
        <v>147</v>
      </c>
      <c r="J397" s="7">
        <f>入力シート!B101</f>
        <v>2</v>
      </c>
      <c r="K397" s="8"/>
      <c r="L397" s="2" t="s">
        <v>604</v>
      </c>
      <c r="P397" s="2" t="s">
        <v>147</v>
      </c>
      <c r="Q397" s="50">
        <f>入力シート!C101</f>
        <v>0</v>
      </c>
      <c r="R397" s="8"/>
      <c r="S397" s="8"/>
      <c r="T397" s="8"/>
      <c r="U397" s="8"/>
      <c r="V397" s="8"/>
      <c r="W397" s="8"/>
      <c r="X397" s="8"/>
      <c r="Y397" s="2" t="s">
        <v>142</v>
      </c>
      <c r="Z397" s="2" t="s">
        <v>147</v>
      </c>
      <c r="AA397" s="50" t="str">
        <f>IF(入力シート!D101=0," ",入力シート!D101)</f>
        <v xml:space="preserve"> </v>
      </c>
      <c r="AB397" s="10"/>
      <c r="AC397" s="8"/>
      <c r="AD397" s="8"/>
      <c r="AE397" s="8"/>
      <c r="AF397" s="8"/>
      <c r="AG397" s="8"/>
      <c r="AH397" s="8"/>
      <c r="AI397" s="8"/>
      <c r="AJ397" s="2" t="s">
        <v>142</v>
      </c>
      <c r="AK397" s="2" t="s">
        <v>147</v>
      </c>
      <c r="AL397" s="51" t="str">
        <f>IF(入力シート!I101=0," ",入力シート!I101)</f>
        <v xml:space="preserve"> </v>
      </c>
      <c r="AM397" s="8"/>
      <c r="AN397" s="8"/>
      <c r="AO397" s="8"/>
      <c r="AP397" s="8"/>
      <c r="AQ397" s="8"/>
      <c r="AR397" s="8"/>
      <c r="AS397" s="8"/>
      <c r="AT397" s="2" t="s">
        <v>142</v>
      </c>
      <c r="AU397" s="5"/>
    </row>
    <row r="398" spans="1:62" ht="12.5" customHeight="1">
      <c r="I398" s="2" t="s">
        <v>147</v>
      </c>
      <c r="J398" s="7">
        <f>IF(入力シート!B102=0," ",入力シート!B102)</f>
        <v>1</v>
      </c>
      <c r="K398" s="8"/>
      <c r="L398" s="2" t="s">
        <v>604</v>
      </c>
      <c r="P398" s="2" t="s">
        <v>147</v>
      </c>
      <c r="Q398" s="50" t="str">
        <f>IF(入力シート!C102=0," ",入力シート!C102)</f>
        <v xml:space="preserve"> </v>
      </c>
      <c r="R398" s="38"/>
      <c r="S398" s="8"/>
      <c r="T398" s="8"/>
      <c r="U398" s="8"/>
      <c r="V398" s="8"/>
      <c r="W398" s="8"/>
      <c r="X398" s="8"/>
      <c r="Y398" s="2" t="s">
        <v>142</v>
      </c>
      <c r="Z398" s="2" t="s">
        <v>147</v>
      </c>
      <c r="AA398" s="50" t="str">
        <f>IF(入力シート!D102=0," ",入力シート!D102)</f>
        <v xml:space="preserve"> </v>
      </c>
      <c r="AB398" s="10"/>
      <c r="AC398" s="8"/>
      <c r="AD398" s="8"/>
      <c r="AE398" s="8"/>
      <c r="AF398" s="8"/>
      <c r="AG398" s="8"/>
      <c r="AH398" s="8"/>
      <c r="AI398" s="8"/>
      <c r="AJ398" s="2" t="s">
        <v>142</v>
      </c>
      <c r="AK398" s="2" t="s">
        <v>147</v>
      </c>
      <c r="AL398" s="51" t="str">
        <f>IF(入力シート!I102=0," ",入力シート!I102)</f>
        <v xml:space="preserve"> </v>
      </c>
      <c r="AM398" s="8"/>
      <c r="AN398" s="8"/>
      <c r="AO398" s="8"/>
      <c r="AP398" s="8"/>
      <c r="AQ398" s="8"/>
      <c r="AR398" s="8"/>
      <c r="AS398" s="8"/>
      <c r="AT398" s="2" t="s">
        <v>142</v>
      </c>
      <c r="AU398" s="5"/>
    </row>
    <row r="399" spans="1:62" ht="12.5" customHeight="1">
      <c r="I399" s="2" t="s">
        <v>147</v>
      </c>
      <c r="J399" s="7" t="str">
        <f>IF(入力シート!B103=0," ",入力シート!B103)</f>
        <v xml:space="preserve"> </v>
      </c>
      <c r="K399" s="8"/>
      <c r="L399" s="2" t="s">
        <v>604</v>
      </c>
      <c r="P399" s="2" t="s">
        <v>147</v>
      </c>
      <c r="Q399" s="50" t="str">
        <f>IF(入力シート!C103=0," ",入力シート!C103)</f>
        <v xml:space="preserve"> </v>
      </c>
      <c r="R399" s="8"/>
      <c r="S399" s="8"/>
      <c r="T399" s="8"/>
      <c r="U399" s="8"/>
      <c r="V399" s="8"/>
      <c r="W399" s="8"/>
      <c r="X399" s="8"/>
      <c r="Y399" s="2" t="s">
        <v>142</v>
      </c>
      <c r="Z399" s="2" t="s">
        <v>147</v>
      </c>
      <c r="AA399" s="50" t="str">
        <f>IF(入力シート!D103=0," ",入力シート!D103)</f>
        <v xml:space="preserve"> </v>
      </c>
      <c r="AB399" s="10"/>
      <c r="AC399" s="8"/>
      <c r="AD399" s="8"/>
      <c r="AE399" s="8"/>
      <c r="AF399" s="8"/>
      <c r="AG399" s="8"/>
      <c r="AH399" s="8"/>
      <c r="AI399" s="8"/>
      <c r="AJ399" s="2" t="s">
        <v>142</v>
      </c>
      <c r="AK399" s="2" t="s">
        <v>147</v>
      </c>
      <c r="AL399" s="51" t="str">
        <f>IF(入力シート!I103=0," ",入力シート!I103)</f>
        <v xml:space="preserve"> </v>
      </c>
      <c r="AM399" s="8"/>
      <c r="AN399" s="8"/>
      <c r="AO399" s="8"/>
      <c r="AP399" s="8"/>
      <c r="AQ399" s="8"/>
      <c r="AR399" s="8"/>
      <c r="AS399" s="8"/>
      <c r="AT399" s="2" t="s">
        <v>142</v>
      </c>
      <c r="AU399" s="5"/>
    </row>
    <row r="400" spans="1:62" ht="12.5" customHeight="1">
      <c r="I400" s="2" t="s">
        <v>147</v>
      </c>
      <c r="J400" s="7" t="str">
        <f>IF(入力シート!B104=0," ",入力シート!B104)</f>
        <v xml:space="preserve"> </v>
      </c>
      <c r="K400" s="8"/>
      <c r="L400" s="2" t="s">
        <v>604</v>
      </c>
      <c r="P400" s="2" t="s">
        <v>147</v>
      </c>
      <c r="Q400" s="50" t="str">
        <f>IF(入力シート!C104=0," ",入力シート!C104)</f>
        <v xml:space="preserve"> </v>
      </c>
      <c r="R400" s="8"/>
      <c r="S400" s="8"/>
      <c r="T400" s="8"/>
      <c r="U400" s="8"/>
      <c r="V400" s="8"/>
      <c r="W400" s="8"/>
      <c r="X400" s="8"/>
      <c r="Y400" s="2" t="s">
        <v>142</v>
      </c>
      <c r="Z400" s="2" t="s">
        <v>147</v>
      </c>
      <c r="AA400" s="50" t="str">
        <f>IF(入力シート!D104=0," ",入力シート!D104)</f>
        <v xml:space="preserve"> </v>
      </c>
      <c r="AB400" s="10"/>
      <c r="AC400" s="8"/>
      <c r="AD400" s="8"/>
      <c r="AE400" s="8"/>
      <c r="AF400" s="8"/>
      <c r="AG400" s="8"/>
      <c r="AH400" s="8"/>
      <c r="AI400" s="8"/>
      <c r="AJ400" s="2" t="s">
        <v>142</v>
      </c>
      <c r="AK400" s="2" t="s">
        <v>147</v>
      </c>
      <c r="AL400" s="51" t="str">
        <f>IF(入力シート!I104=0," ",入力シート!I104)</f>
        <v xml:space="preserve"> </v>
      </c>
      <c r="AM400" s="8"/>
      <c r="AN400" s="8"/>
      <c r="AO400" s="8"/>
      <c r="AP400" s="8"/>
      <c r="AQ400" s="8"/>
      <c r="AR400" s="8"/>
      <c r="AS400" s="8"/>
      <c r="AT400" s="2" t="s">
        <v>142</v>
      </c>
      <c r="AU400" s="5"/>
    </row>
    <row r="401" spans="1:52" ht="12.5" customHeight="1">
      <c r="I401" s="2" t="s">
        <v>147</v>
      </c>
      <c r="J401" s="7" t="str">
        <f>IF(入力シート!B105=0," ",入力シート!B105)</f>
        <v xml:space="preserve"> </v>
      </c>
      <c r="K401" s="8"/>
      <c r="L401" s="2" t="s">
        <v>604</v>
      </c>
      <c r="P401" s="2" t="s">
        <v>147</v>
      </c>
      <c r="Q401" s="50" t="str">
        <f>IF(入力シート!C105=0," ",入力シート!C105)</f>
        <v xml:space="preserve"> </v>
      </c>
      <c r="R401" s="8"/>
      <c r="S401" s="8"/>
      <c r="T401" s="8"/>
      <c r="U401" s="8"/>
      <c r="V401" s="8"/>
      <c r="W401" s="8"/>
      <c r="X401" s="8"/>
      <c r="Y401" s="2" t="s">
        <v>142</v>
      </c>
      <c r="Z401" s="2" t="s">
        <v>147</v>
      </c>
      <c r="AA401" s="50" t="str">
        <f>IF(入力シート!D105=0," ",入力シート!D105)</f>
        <v xml:space="preserve"> </v>
      </c>
      <c r="AB401" s="10"/>
      <c r="AC401" s="8"/>
      <c r="AD401" s="8"/>
      <c r="AE401" s="8"/>
      <c r="AF401" s="8"/>
      <c r="AG401" s="8"/>
      <c r="AH401" s="8"/>
      <c r="AI401" s="8"/>
      <c r="AJ401" s="2" t="s">
        <v>142</v>
      </c>
      <c r="AK401" s="2" t="s">
        <v>147</v>
      </c>
      <c r="AL401" s="51" t="str">
        <f>IF(入力シート!I105=0," ",入力シート!I105)</f>
        <v xml:space="preserve"> </v>
      </c>
      <c r="AM401" s="8"/>
      <c r="AN401" s="8"/>
      <c r="AO401" s="8"/>
      <c r="AP401" s="8"/>
      <c r="AQ401" s="8"/>
      <c r="AR401" s="8"/>
      <c r="AS401" s="8"/>
      <c r="AT401" s="2" t="s">
        <v>142</v>
      </c>
      <c r="AU401" s="5"/>
    </row>
    <row r="402" spans="1:52" ht="12.5" customHeight="1">
      <c r="I402" s="2" t="s">
        <v>147</v>
      </c>
      <c r="J402" s="7" t="str">
        <f>IF(入力シート!B106=0," ",入力シート!B106)</f>
        <v xml:space="preserve"> </v>
      </c>
      <c r="K402" s="8"/>
      <c r="L402" s="2" t="s">
        <v>604</v>
      </c>
      <c r="P402" s="2" t="s">
        <v>147</v>
      </c>
      <c r="Q402" s="50" t="str">
        <f>IF(入力シート!C106=0," ",入力シート!C106)</f>
        <v xml:space="preserve"> </v>
      </c>
      <c r="R402" s="8"/>
      <c r="S402" s="8"/>
      <c r="T402" s="8"/>
      <c r="U402" s="8"/>
      <c r="V402" s="8"/>
      <c r="W402" s="8"/>
      <c r="X402" s="8"/>
      <c r="Y402" s="2" t="s">
        <v>142</v>
      </c>
      <c r="Z402" s="2" t="s">
        <v>147</v>
      </c>
      <c r="AA402" s="50" t="str">
        <f>IF(入力シート!D106=0," ",入力シート!D106)</f>
        <v xml:space="preserve"> </v>
      </c>
      <c r="AB402" s="10"/>
      <c r="AC402" s="8"/>
      <c r="AD402" s="8"/>
      <c r="AE402" s="8"/>
      <c r="AF402" s="8"/>
      <c r="AG402" s="8"/>
      <c r="AH402" s="8"/>
      <c r="AI402" s="8"/>
      <c r="AJ402" s="2" t="s">
        <v>142</v>
      </c>
      <c r="AK402" s="2" t="s">
        <v>147</v>
      </c>
      <c r="AL402" s="51" t="str">
        <f>IF(入力シート!I106=0," ",入力シート!I106)</f>
        <v xml:space="preserve"> </v>
      </c>
      <c r="AM402" s="8"/>
      <c r="AN402" s="8"/>
      <c r="AO402" s="8"/>
      <c r="AP402" s="8"/>
      <c r="AQ402" s="8"/>
      <c r="AR402" s="8"/>
      <c r="AS402" s="8"/>
      <c r="AT402" s="2" t="s">
        <v>142</v>
      </c>
      <c r="AU402" s="5"/>
    </row>
    <row r="403" spans="1:52" ht="12.5" customHeight="1">
      <c r="B403" s="2" t="s">
        <v>605</v>
      </c>
      <c r="P403" s="2" t="s">
        <v>147</v>
      </c>
      <c r="Q403" s="51">
        <f>入力シート!C107</f>
        <v>0</v>
      </c>
      <c r="R403" s="8"/>
      <c r="S403" s="8"/>
      <c r="T403" s="8"/>
      <c r="U403" s="8"/>
      <c r="V403" s="8"/>
      <c r="W403" s="8"/>
      <c r="X403" s="8"/>
      <c r="Y403" s="2" t="s">
        <v>142</v>
      </c>
      <c r="Z403" s="2" t="s">
        <v>147</v>
      </c>
      <c r="AA403" s="51" t="str">
        <f>IF(入力シート!D45=0," ",入力シート!D107)</f>
        <v xml:space="preserve"> </v>
      </c>
      <c r="AB403" s="10"/>
      <c r="AC403" s="8"/>
      <c r="AD403" s="8"/>
      <c r="AE403" s="8"/>
      <c r="AF403" s="8"/>
      <c r="AG403" s="8"/>
      <c r="AH403" s="8"/>
      <c r="AI403" s="8"/>
      <c r="AJ403" s="2" t="s">
        <v>142</v>
      </c>
      <c r="AK403" s="2" t="s">
        <v>147</v>
      </c>
      <c r="AL403" s="51">
        <f>SUM(AL397:AL402)</f>
        <v>0</v>
      </c>
      <c r="AM403" s="8"/>
      <c r="AN403" s="8"/>
      <c r="AO403" s="8"/>
      <c r="AP403" s="8"/>
      <c r="AQ403" s="8"/>
      <c r="AR403" s="8"/>
      <c r="AS403" s="8"/>
      <c r="AT403" s="2" t="s">
        <v>142</v>
      </c>
      <c r="AU403" s="5"/>
    </row>
    <row r="404" spans="1:52" ht="5"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8"/>
    </row>
    <row r="405" spans="1:52" ht="5" customHeight="1"/>
    <row r="406" spans="1:52" ht="12.5" customHeight="1">
      <c r="A406" s="2" t="s">
        <v>606</v>
      </c>
      <c r="M406" s="5"/>
      <c r="N406" s="45" t="str">
        <f>入力シート!C109</f>
        <v>?</v>
      </c>
      <c r="O406" s="31"/>
      <c r="P406" s="31"/>
      <c r="Q406" s="31"/>
      <c r="R406" s="31"/>
      <c r="S406" s="31"/>
      <c r="T406" s="31"/>
      <c r="U406" s="31"/>
      <c r="V406" s="31"/>
      <c r="W406" s="31"/>
      <c r="X406" s="31"/>
      <c r="Y406" s="31"/>
      <c r="Z406" s="31"/>
      <c r="AA406" s="31"/>
      <c r="AB406" s="31"/>
      <c r="AC406" s="31"/>
      <c r="AD406" s="31"/>
      <c r="AE406" s="31"/>
      <c r="AF406" s="31"/>
      <c r="AG406" s="31"/>
    </row>
    <row r="407" spans="1:52" ht="5"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8"/>
    </row>
    <row r="408" spans="1:52" ht="5" customHeight="1"/>
    <row r="409" spans="1:52" ht="12.5" customHeight="1">
      <c r="A409" s="2" t="s">
        <v>374</v>
      </c>
      <c r="M409" s="5"/>
      <c r="N409" s="45" t="str">
        <f>入力シート!C110</f>
        <v>?</v>
      </c>
      <c r="O409" s="31"/>
      <c r="P409" s="31"/>
      <c r="Q409" s="31"/>
      <c r="R409" s="31"/>
      <c r="S409" s="31"/>
      <c r="T409" s="31"/>
      <c r="U409" s="31"/>
      <c r="V409" s="31"/>
      <c r="W409" s="31"/>
      <c r="X409" s="31"/>
      <c r="Y409" s="31"/>
      <c r="Z409" s="31"/>
      <c r="AA409" s="31"/>
      <c r="AB409" s="31"/>
      <c r="AC409" s="31"/>
      <c r="AD409" s="31"/>
      <c r="AE409" s="31"/>
      <c r="AF409" s="31"/>
      <c r="AG409" s="31"/>
    </row>
    <row r="410" spans="1:52" ht="4"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8"/>
    </row>
    <row r="411" spans="1:52" ht="4" customHeight="1"/>
    <row r="412" spans="1:52" ht="12.5" customHeight="1">
      <c r="A412" s="2" t="s">
        <v>282</v>
      </c>
      <c r="M412" s="5"/>
      <c r="N412" s="6" t="str">
        <f>入力シート!C111</f>
        <v>?</v>
      </c>
    </row>
    <row r="413" spans="1:52" ht="4"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8"/>
    </row>
    <row r="414" spans="1:52" ht="4"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c r="AA414" s="14"/>
      <c r="AB414" s="14"/>
      <c r="AC414" s="14"/>
      <c r="AD414" s="14"/>
      <c r="AE414" s="14"/>
      <c r="AF414" s="14"/>
      <c r="AG414" s="14"/>
      <c r="AH414" s="14"/>
      <c r="AI414" s="14"/>
      <c r="AJ414" s="14"/>
      <c r="AK414" s="14"/>
      <c r="AL414" s="14"/>
      <c r="AM414" s="14"/>
      <c r="AN414" s="14"/>
      <c r="AO414" s="14"/>
      <c r="AP414" s="14"/>
      <c r="AQ414" s="14"/>
      <c r="AR414" s="14"/>
      <c r="AS414" s="14"/>
      <c r="AT414" s="14"/>
      <c r="AU414" s="14"/>
      <c r="AV414" s="14"/>
      <c r="AW414" s="14"/>
      <c r="AX414" s="14"/>
      <c r="AY414" s="14"/>
      <c r="AZ414" s="14"/>
    </row>
    <row r="415" spans="1:52" ht="12.5" customHeight="1">
      <c r="A415" s="2" t="s">
        <v>283</v>
      </c>
      <c r="M415" s="85" t="str">
        <f>入力シート!C112</f>
        <v>?</v>
      </c>
      <c r="N415" s="8"/>
      <c r="O415" s="8"/>
      <c r="P415" s="8"/>
      <c r="Q415" s="8"/>
      <c r="R415" s="8"/>
      <c r="S415" s="8"/>
      <c r="T415" s="5"/>
      <c r="U415" s="5"/>
      <c r="V415" s="5"/>
      <c r="W415" s="5"/>
      <c r="X415" s="8"/>
    </row>
    <row r="416" spans="1:52" ht="4"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8"/>
    </row>
    <row r="417" spans="1:64" s="3" customFormat="1" ht="4" customHeight="1"/>
    <row r="418" spans="1:64" ht="12.5" customHeight="1">
      <c r="A418" s="2" t="s">
        <v>449</v>
      </c>
      <c r="N418" s="6" t="str">
        <f>IF(入力シート!C113=1,"水洗",(IF(入力シート!C113="?"," ","汲み取り")))</f>
        <v xml:space="preserve"> </v>
      </c>
      <c r="Q418" s="5"/>
      <c r="AE418" s="6" t="str">
        <f>IF(入力シート!J113="?"," ",入力シート!J113)</f>
        <v xml:space="preserve"> </v>
      </c>
    </row>
    <row r="419" spans="1:64" ht="5"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8"/>
    </row>
    <row r="420" spans="1:64" ht="5" customHeight="1"/>
    <row r="421" spans="1:64" ht="12.5" customHeight="1">
      <c r="A421" s="2" t="s">
        <v>440</v>
      </c>
      <c r="Q421" s="32" t="str">
        <f>IF(入力シート!C114="?"," ",入力シート!C114)</f>
        <v xml:space="preserve"> </v>
      </c>
      <c r="R421" s="8"/>
      <c r="S421" s="8"/>
    </row>
    <row r="422" spans="1:64" ht="4"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8"/>
    </row>
    <row r="423" spans="1:64" ht="4" customHeight="1"/>
    <row r="424" spans="1:64" ht="12.5" customHeight="1">
      <c r="A424" s="2" t="s">
        <v>441</v>
      </c>
      <c r="Q424" s="31" t="str">
        <f>IF(入力シート!I114="?"," ",入力シート!I114)</f>
        <v xml:space="preserve"> </v>
      </c>
      <c r="R424" s="31"/>
      <c r="S424" s="31"/>
    </row>
    <row r="425" spans="1:64" ht="4"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8"/>
    </row>
    <row r="426" spans="1:64" ht="4"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row>
    <row r="427" spans="1:64" s="5" customFormat="1">
      <c r="BL427" s="5" t="s">
        <v>464</v>
      </c>
    </row>
    <row r="428" spans="1:64" ht="12.5" customHeight="1">
      <c r="V428" s="1" t="s">
        <v>442</v>
      </c>
    </row>
    <row r="429" spans="1:64" ht="12.5" customHeight="1">
      <c r="A429" s="2" t="s">
        <v>432</v>
      </c>
    </row>
    <row r="430" spans="1:64" ht="6"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8"/>
    </row>
    <row r="431" spans="1:64" ht="6"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c r="AY431" s="14"/>
      <c r="AZ431" s="14"/>
    </row>
    <row r="432" spans="1:64" ht="12.5" customHeight="1">
      <c r="A432" s="2" t="s">
        <v>346</v>
      </c>
      <c r="U432" s="8"/>
      <c r="V432" s="8">
        <f>入力シート!C116</f>
        <v>1</v>
      </c>
      <c r="W432" s="8"/>
    </row>
    <row r="433" spans="1:62" ht="6"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8"/>
    </row>
    <row r="434" spans="1:62" ht="6" customHeight="1"/>
    <row r="435" spans="1:62" ht="12.5" customHeight="1">
      <c r="A435" s="2" t="s">
        <v>433</v>
      </c>
      <c r="T435" s="31"/>
      <c r="U435" s="10"/>
      <c r="V435" s="38">
        <f>入力シート!C117</f>
        <v>1</v>
      </c>
      <c r="W435" s="10"/>
      <c r="X435" s="31" t="s">
        <v>434</v>
      </c>
    </row>
    <row r="436" spans="1:62" ht="6"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8"/>
    </row>
    <row r="437" spans="1:62" ht="6" customHeight="1"/>
    <row r="438" spans="1:62" ht="12.5" customHeight="1">
      <c r="A438" s="2" t="s">
        <v>537</v>
      </c>
      <c r="R438" s="30" t="str">
        <f>IF(入力シート!B118=0,"-",入力シート!B118)</f>
        <v>10.5x10.5cm 通し柱 12.0x12.0cm</v>
      </c>
      <c r="S438" s="8"/>
      <c r="T438" s="8"/>
      <c r="U438" s="8"/>
    </row>
    <row r="439" spans="1:62" ht="6" customHeight="1">
      <c r="A439" s="27"/>
      <c r="B439" s="27"/>
      <c r="C439" s="27"/>
      <c r="D439" s="27"/>
      <c r="E439" s="27"/>
      <c r="F439" s="27"/>
      <c r="G439" s="27"/>
      <c r="H439" s="27"/>
      <c r="I439" s="27"/>
      <c r="J439" s="27"/>
      <c r="K439" s="27"/>
      <c r="L439" s="27"/>
      <c r="M439" s="27"/>
      <c r="N439" s="27"/>
      <c r="O439" s="27"/>
      <c r="P439" s="27"/>
      <c r="Q439" s="27"/>
      <c r="R439" s="78"/>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8"/>
    </row>
    <row r="440" spans="1:62" ht="6" customHeight="1">
      <c r="R440" s="6"/>
    </row>
    <row r="441" spans="1:62" ht="12.5" customHeight="1">
      <c r="A441" s="2" t="s">
        <v>145</v>
      </c>
      <c r="R441" s="85" t="str">
        <f>IF(入力シート!B119=0,"-",入力シート!B119)</f>
        <v>-</v>
      </c>
      <c r="S441" s="8"/>
      <c r="T441" s="8"/>
      <c r="U441" s="8"/>
      <c r="V441" s="8"/>
      <c r="W441" s="8"/>
      <c r="X441" s="8"/>
      <c r="Y441" s="8"/>
    </row>
    <row r="442" spans="1:62" ht="6" customHeight="1">
      <c r="A442" s="27"/>
      <c r="B442" s="27"/>
      <c r="C442" s="27"/>
      <c r="D442" s="27"/>
      <c r="E442" s="27"/>
      <c r="F442" s="27"/>
      <c r="G442" s="27"/>
      <c r="H442" s="27"/>
      <c r="I442" s="27"/>
      <c r="J442" s="27"/>
      <c r="K442" s="27"/>
      <c r="L442" s="27"/>
      <c r="M442" s="27"/>
      <c r="N442" s="27"/>
      <c r="O442" s="27"/>
      <c r="P442" s="27"/>
      <c r="Q442" s="27"/>
      <c r="R442" s="78"/>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8"/>
    </row>
    <row r="443" spans="1:62" ht="6" customHeight="1">
      <c r="R443" s="6"/>
    </row>
    <row r="444" spans="1:62" ht="12.5" customHeight="1">
      <c r="A444" s="2" t="s">
        <v>146</v>
      </c>
      <c r="R444" s="85" t="str">
        <f>IF(入力シート!B120=0,"-",入力シート!B120)</f>
        <v>-</v>
      </c>
      <c r="S444" s="8"/>
      <c r="T444" s="8"/>
      <c r="U444" s="8"/>
      <c r="V444" s="8"/>
      <c r="W444" s="8"/>
      <c r="X444" s="8"/>
      <c r="Y444" s="8"/>
      <c r="Z444" s="31"/>
    </row>
    <row r="445" spans="1:62" ht="6" customHeight="1">
      <c r="A445" s="27"/>
      <c r="B445" s="27"/>
      <c r="C445" s="27"/>
      <c r="D445" s="27"/>
      <c r="E445" s="27"/>
      <c r="F445" s="27"/>
      <c r="G445" s="27"/>
      <c r="H445" s="27"/>
      <c r="I445" s="27"/>
      <c r="J445" s="27"/>
      <c r="K445" s="27"/>
      <c r="L445" s="27"/>
      <c r="M445" s="27"/>
      <c r="N445" s="27"/>
      <c r="O445" s="27"/>
      <c r="P445" s="27"/>
      <c r="Q445" s="27"/>
      <c r="R445" s="78"/>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8"/>
    </row>
    <row r="446" spans="1:62" ht="6" customHeight="1">
      <c r="R446" s="6"/>
    </row>
    <row r="447" spans="1:62" ht="12.5" customHeight="1">
      <c r="A447" s="2" t="s">
        <v>79</v>
      </c>
      <c r="S447" s="8"/>
      <c r="T447" s="8"/>
      <c r="U447" s="8"/>
      <c r="V447" s="86"/>
      <c r="W447" s="8"/>
      <c r="X447" s="8"/>
      <c r="Y447" s="8"/>
      <c r="BJ447" s="2" t="s">
        <v>137</v>
      </c>
    </row>
    <row r="448" spans="1:62" ht="12.5" customHeight="1">
      <c r="C448" s="2" t="s">
        <v>55</v>
      </c>
      <c r="R448" s="85" t="str">
        <f>IF(入力シート!B121=0,"-",入力シート!B121)</f>
        <v>-</v>
      </c>
      <c r="S448" s="8"/>
      <c r="T448" s="8"/>
      <c r="U448" s="8"/>
      <c r="V448" s="86"/>
      <c r="W448" s="8"/>
      <c r="X448" s="8"/>
      <c r="Y448" s="8"/>
      <c r="Z448" s="31"/>
      <c r="BJ448" s="2" t="s">
        <v>435</v>
      </c>
    </row>
    <row r="449" spans="1:52" ht="12.5" customHeight="1">
      <c r="C449" s="2" t="s">
        <v>56</v>
      </c>
      <c r="R449" s="85"/>
      <c r="S449" s="8"/>
      <c r="T449" s="8"/>
      <c r="U449" s="8"/>
      <c r="V449" s="86"/>
      <c r="W449" s="8"/>
      <c r="X449" s="8"/>
      <c r="Y449" s="8"/>
      <c r="Z449" s="31"/>
      <c r="AI449" s="32" t="str">
        <f>IF(入力シート!D122=1,申請書!BJ447,申請書!BJ448)</f>
        <v>□有　　■無</v>
      </c>
    </row>
    <row r="450" spans="1:52" ht="12.5" customHeight="1">
      <c r="S450" s="8"/>
      <c r="T450" s="8"/>
      <c r="U450" s="8"/>
      <c r="V450" s="86"/>
      <c r="W450" s="8"/>
      <c r="X450" s="8"/>
      <c r="Y450" s="8"/>
      <c r="Z450" s="31"/>
    </row>
    <row r="451" spans="1:52" ht="6"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8"/>
    </row>
    <row r="452" spans="1:52" ht="6" customHeight="1"/>
    <row r="453" spans="1:52" ht="12.5" customHeight="1">
      <c r="A453" s="2" t="s">
        <v>339</v>
      </c>
    </row>
    <row r="454" spans="1:52" ht="12.5" customHeight="1">
      <c r="G454" s="2" t="s">
        <v>147</v>
      </c>
      <c r="H454" s="8" t="s">
        <v>340</v>
      </c>
      <c r="I454" s="8"/>
      <c r="J454" s="8"/>
      <c r="K454" s="8"/>
      <c r="L454" s="8"/>
      <c r="M454" s="8"/>
      <c r="N454" s="8"/>
      <c r="O454" s="2" t="s">
        <v>142</v>
      </c>
      <c r="Q454" s="2" t="s">
        <v>147</v>
      </c>
      <c r="R454" s="8" t="s">
        <v>443</v>
      </c>
      <c r="S454" s="8"/>
      <c r="T454" s="8"/>
      <c r="U454" s="8"/>
      <c r="V454" s="8"/>
      <c r="W454" s="8"/>
      <c r="X454" s="8"/>
      <c r="Y454" s="8"/>
      <c r="Z454" s="8"/>
      <c r="AA454" s="8"/>
      <c r="AB454" s="8"/>
      <c r="AC454" s="8"/>
      <c r="AD454" s="2" t="s">
        <v>142</v>
      </c>
      <c r="AF454" s="2" t="s">
        <v>147</v>
      </c>
      <c r="AG454" s="8" t="s">
        <v>417</v>
      </c>
      <c r="AH454" s="8"/>
      <c r="AI454" s="8"/>
      <c r="AJ454" s="8"/>
      <c r="AK454" s="8"/>
      <c r="AL454" s="8"/>
      <c r="AM454" s="8"/>
      <c r="AN454" s="8"/>
      <c r="AO454" s="2" t="s">
        <v>142</v>
      </c>
    </row>
    <row r="455" spans="1:52" ht="12.5" customHeight="1">
      <c r="C455" s="2" t="s">
        <v>163</v>
      </c>
      <c r="G455" s="2" t="s">
        <v>147</v>
      </c>
      <c r="H455" s="59" t="str">
        <f>IF(入力シート!B124=0," ",入力シート!B124)</f>
        <v xml:space="preserve"> </v>
      </c>
      <c r="I455" s="38"/>
      <c r="J455" s="38"/>
      <c r="K455" s="38"/>
      <c r="L455" s="38"/>
      <c r="M455" s="38"/>
      <c r="N455" s="38"/>
      <c r="O455" s="2" t="s">
        <v>142</v>
      </c>
      <c r="Q455" s="2" t="s">
        <v>147</v>
      </c>
      <c r="R455" s="7" t="str">
        <f>IF(入力シート!C124=0," ",入力シート!C124)</f>
        <v xml:space="preserve"> </v>
      </c>
      <c r="S455" s="8"/>
      <c r="T455" s="8"/>
      <c r="U455" s="8"/>
      <c r="V455" s="8"/>
      <c r="W455" s="8"/>
      <c r="X455" s="8"/>
      <c r="Y455" s="8"/>
      <c r="Z455" s="8"/>
      <c r="AA455" s="8"/>
      <c r="AB455" s="8"/>
      <c r="AC455" s="8"/>
      <c r="AD455" s="2" t="s">
        <v>142</v>
      </c>
      <c r="AF455" s="2" t="s">
        <v>147</v>
      </c>
      <c r="AG455" s="50" t="str">
        <f>IF(入力シート!D124=0," ",入力シート!D124)</f>
        <v xml:space="preserve"> </v>
      </c>
      <c r="AH455" s="8"/>
      <c r="AI455" s="8"/>
      <c r="AJ455" s="8"/>
      <c r="AK455" s="8"/>
      <c r="AL455" s="8"/>
      <c r="AM455" s="8"/>
      <c r="AN455" s="8"/>
      <c r="AO455" s="2" t="s">
        <v>142</v>
      </c>
    </row>
    <row r="456" spans="1:52" ht="12.5" customHeight="1">
      <c r="C456" s="2" t="s">
        <v>169</v>
      </c>
      <c r="G456" s="2" t="s">
        <v>147</v>
      </c>
      <c r="H456" s="59" t="str">
        <f>IF(入力シート!B125=0," ",入力シート!B125)</f>
        <v xml:space="preserve"> </v>
      </c>
      <c r="I456" s="38"/>
      <c r="J456" s="38"/>
      <c r="K456" s="38"/>
      <c r="L456" s="38"/>
      <c r="M456" s="38"/>
      <c r="N456" s="38"/>
      <c r="O456" s="2" t="s">
        <v>142</v>
      </c>
      <c r="Q456" s="2" t="s">
        <v>147</v>
      </c>
      <c r="R456" s="7" t="str">
        <f>IF(入力シート!C125=0," ",入力シート!C125)</f>
        <v xml:space="preserve"> </v>
      </c>
      <c r="S456" s="8"/>
      <c r="T456" s="8"/>
      <c r="U456" s="8"/>
      <c r="V456" s="8"/>
      <c r="W456" s="8"/>
      <c r="X456" s="8"/>
      <c r="Y456" s="8"/>
      <c r="Z456" s="8"/>
      <c r="AA456" s="8"/>
      <c r="AB456" s="8"/>
      <c r="AC456" s="8"/>
      <c r="AD456" s="2" t="s">
        <v>142</v>
      </c>
      <c r="AF456" s="2" t="s">
        <v>147</v>
      </c>
      <c r="AG456" s="50" t="str">
        <f>IF(入力シート!D125=0," ",入力シート!D125)</f>
        <v xml:space="preserve"> </v>
      </c>
      <c r="AH456" s="8"/>
      <c r="AI456" s="8"/>
      <c r="AJ456" s="8"/>
      <c r="AK456" s="8"/>
      <c r="AL456" s="8"/>
      <c r="AM456" s="8"/>
      <c r="AN456" s="8"/>
      <c r="AO456" s="2" t="s">
        <v>142</v>
      </c>
    </row>
    <row r="457" spans="1:52" ht="12.5" customHeight="1">
      <c r="C457" s="2" t="s">
        <v>170</v>
      </c>
      <c r="G457" s="2" t="s">
        <v>147</v>
      </c>
      <c r="H457" s="59" t="str">
        <f>IF(入力シート!B126=0," ",入力シート!B126)</f>
        <v xml:space="preserve"> </v>
      </c>
      <c r="I457" s="38"/>
      <c r="J457" s="38"/>
      <c r="K457" s="38"/>
      <c r="L457" s="38"/>
      <c r="M457" s="38"/>
      <c r="N457" s="38"/>
      <c r="O457" s="2" t="s">
        <v>142</v>
      </c>
      <c r="Q457" s="2" t="s">
        <v>147</v>
      </c>
      <c r="R457" s="7" t="str">
        <f>IF(入力シート!C126=0," ",入力シート!C126)</f>
        <v xml:space="preserve"> </v>
      </c>
      <c r="S457" s="8"/>
      <c r="T457" s="8"/>
      <c r="U457" s="8"/>
      <c r="V457" s="8"/>
      <c r="W457" s="8"/>
      <c r="X457" s="8"/>
      <c r="Y457" s="8"/>
      <c r="Z457" s="8"/>
      <c r="AA457" s="8"/>
      <c r="AB457" s="8"/>
      <c r="AC457" s="8"/>
      <c r="AD457" s="2" t="s">
        <v>142</v>
      </c>
      <c r="AF457" s="2" t="s">
        <v>147</v>
      </c>
      <c r="AG457" s="50" t="str">
        <f>IF(入力シート!D126=0," ",入力シート!D126)</f>
        <v xml:space="preserve"> </v>
      </c>
      <c r="AH457" s="8"/>
      <c r="AI457" s="8"/>
      <c r="AJ457" s="8"/>
      <c r="AK457" s="8"/>
      <c r="AL457" s="8"/>
      <c r="AM457" s="8"/>
      <c r="AN457" s="8"/>
      <c r="AO457" s="2" t="s">
        <v>142</v>
      </c>
    </row>
    <row r="458" spans="1:52" ht="12.5" customHeight="1">
      <c r="C458" s="2" t="s">
        <v>319</v>
      </c>
      <c r="G458" s="2" t="s">
        <v>147</v>
      </c>
      <c r="H458" s="59" t="str">
        <f>IF(入力シート!B127=0," ",入力シート!B127)</f>
        <v xml:space="preserve"> </v>
      </c>
      <c r="I458" s="38"/>
      <c r="J458" s="38"/>
      <c r="K458" s="38"/>
      <c r="L458" s="38"/>
      <c r="M458" s="38"/>
      <c r="N458" s="38"/>
      <c r="O458" s="2" t="s">
        <v>142</v>
      </c>
      <c r="Q458" s="2" t="s">
        <v>147</v>
      </c>
      <c r="R458" s="7" t="str">
        <f>IF(入力シート!C127=0," ",入力シート!C127)</f>
        <v xml:space="preserve"> </v>
      </c>
      <c r="S458" s="8"/>
      <c r="T458" s="8"/>
      <c r="U458" s="8"/>
      <c r="V458" s="8"/>
      <c r="W458" s="8"/>
      <c r="X458" s="8"/>
      <c r="Y458" s="8"/>
      <c r="Z458" s="8"/>
      <c r="AA458" s="8"/>
      <c r="AB458" s="8"/>
      <c r="AC458" s="8"/>
      <c r="AD458" s="2" t="s">
        <v>142</v>
      </c>
      <c r="AF458" s="2" t="s">
        <v>147</v>
      </c>
      <c r="AG458" s="50" t="str">
        <f>IF(入力シート!D127=0," ",入力シート!D127)</f>
        <v xml:space="preserve"> </v>
      </c>
      <c r="AH458" s="8"/>
      <c r="AI458" s="8"/>
      <c r="AJ458" s="8"/>
      <c r="AK458" s="8"/>
      <c r="AL458" s="8"/>
      <c r="AM458" s="8"/>
      <c r="AN458" s="8"/>
      <c r="AO458" s="2" t="s">
        <v>142</v>
      </c>
    </row>
    <row r="459" spans="1:52" ht="12.5" customHeight="1">
      <c r="C459" s="2" t="s">
        <v>320</v>
      </c>
      <c r="G459" s="2" t="s">
        <v>147</v>
      </c>
      <c r="H459" s="59" t="str">
        <f>IF(入力シート!B128=0," ",入力シート!B128)</f>
        <v xml:space="preserve"> </v>
      </c>
      <c r="I459" s="38"/>
      <c r="J459" s="38"/>
      <c r="K459" s="38"/>
      <c r="L459" s="38"/>
      <c r="M459" s="38"/>
      <c r="N459" s="38"/>
      <c r="O459" s="2" t="s">
        <v>142</v>
      </c>
      <c r="Q459" s="2" t="s">
        <v>147</v>
      </c>
      <c r="R459" s="7" t="str">
        <f>IF(入力シート!C128=0," ",入力シート!C128)</f>
        <v xml:space="preserve"> </v>
      </c>
      <c r="S459" s="8"/>
      <c r="T459" s="8"/>
      <c r="U459" s="8"/>
      <c r="V459" s="8"/>
      <c r="W459" s="8"/>
      <c r="X459" s="8"/>
      <c r="Y459" s="8"/>
      <c r="Z459" s="8"/>
      <c r="AA459" s="8"/>
      <c r="AB459" s="8"/>
      <c r="AC459" s="8"/>
      <c r="AD459" s="2" t="s">
        <v>142</v>
      </c>
      <c r="AF459" s="2" t="s">
        <v>147</v>
      </c>
      <c r="AG459" s="50" t="str">
        <f>IF(入力シート!D128=0," ",入力シート!D128)</f>
        <v xml:space="preserve"> </v>
      </c>
      <c r="AH459" s="8"/>
      <c r="AI459" s="8"/>
      <c r="AJ459" s="8"/>
      <c r="AK459" s="8"/>
      <c r="AL459" s="8"/>
      <c r="AM459" s="8"/>
      <c r="AN459" s="8"/>
      <c r="AO459" s="2" t="s">
        <v>142</v>
      </c>
    </row>
    <row r="460" spans="1:52" ht="12.5" customHeight="1">
      <c r="C460" s="2" t="s">
        <v>181</v>
      </c>
      <c r="G460" s="2" t="s">
        <v>147</v>
      </c>
      <c r="H460" s="59"/>
      <c r="I460" s="8"/>
      <c r="J460" s="8"/>
      <c r="K460" s="8"/>
      <c r="L460" s="8"/>
      <c r="M460" s="8"/>
      <c r="N460" s="8"/>
      <c r="O460" s="2" t="s">
        <v>142</v>
      </c>
      <c r="Q460" s="2" t="s">
        <v>147</v>
      </c>
      <c r="R460" s="7"/>
      <c r="S460" s="8"/>
      <c r="T460" s="8"/>
      <c r="U460" s="8"/>
      <c r="V460" s="8"/>
      <c r="W460" s="8"/>
      <c r="X460" s="8"/>
      <c r="Y460" s="8"/>
      <c r="Z460" s="8"/>
      <c r="AA460" s="8"/>
      <c r="AB460" s="8"/>
      <c r="AC460" s="8"/>
      <c r="AD460" s="2" t="s">
        <v>142</v>
      </c>
      <c r="AF460" s="2" t="s">
        <v>147</v>
      </c>
      <c r="AG460" s="50"/>
      <c r="AH460" s="8"/>
      <c r="AI460" s="8"/>
      <c r="AJ460" s="8"/>
      <c r="AK460" s="8"/>
      <c r="AL460" s="8"/>
      <c r="AM460" s="8"/>
      <c r="AN460" s="8"/>
      <c r="AO460" s="2" t="s">
        <v>142</v>
      </c>
    </row>
    <row r="461" spans="1:52" ht="6" customHeight="1">
      <c r="A461" s="27"/>
      <c r="B461" s="27"/>
      <c r="C461" s="27"/>
      <c r="D461" s="27"/>
      <c r="E461" s="27"/>
      <c r="F461" s="27"/>
      <c r="G461" s="27"/>
      <c r="H461" s="64"/>
      <c r="I461" s="64"/>
      <c r="J461" s="64"/>
      <c r="K461" s="64"/>
      <c r="L461" s="64"/>
      <c r="M461" s="64"/>
      <c r="N461" s="64"/>
      <c r="O461" s="27"/>
      <c r="P461" s="27"/>
      <c r="Q461" s="27"/>
      <c r="R461" s="64"/>
      <c r="S461" s="64"/>
      <c r="T461" s="64"/>
      <c r="U461" s="64"/>
      <c r="V461" s="64"/>
      <c r="W461" s="64"/>
      <c r="X461" s="64"/>
      <c r="Y461" s="64"/>
      <c r="Z461" s="64"/>
      <c r="AA461" s="64"/>
      <c r="AB461" s="64"/>
      <c r="AC461" s="64"/>
      <c r="AD461" s="27"/>
      <c r="AE461" s="27"/>
      <c r="AF461" s="27"/>
      <c r="AG461" s="64"/>
      <c r="AH461" s="64"/>
      <c r="AI461" s="64"/>
      <c r="AJ461" s="64"/>
      <c r="AK461" s="64"/>
      <c r="AL461" s="64"/>
      <c r="AM461" s="64"/>
      <c r="AN461" s="64"/>
      <c r="AO461" s="27"/>
      <c r="AP461" s="27"/>
      <c r="AQ461" s="27"/>
      <c r="AR461" s="27"/>
      <c r="AS461" s="27"/>
      <c r="AT461" s="27"/>
      <c r="AU461" s="27"/>
      <c r="AV461" s="27"/>
      <c r="AW461" s="27"/>
      <c r="AX461" s="27"/>
      <c r="AY461" s="27"/>
      <c r="AZ461" s="28"/>
    </row>
    <row r="462" spans="1:52" ht="6" customHeight="1"/>
    <row r="463" spans="1:52" ht="12.5" customHeight="1">
      <c r="A463" s="2" t="s">
        <v>246</v>
      </c>
    </row>
    <row r="464" spans="1:52" ht="12.5" customHeight="1"/>
    <row r="465" spans="1:64" ht="6"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8"/>
    </row>
    <row r="466" spans="1:64" ht="6"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row>
    <row r="467" spans="1:64" ht="13" customHeight="1">
      <c r="A467" s="14" t="s">
        <v>247</v>
      </c>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c r="AA467" s="14"/>
      <c r="AB467" s="14"/>
      <c r="AC467" s="14"/>
      <c r="AD467" s="14"/>
      <c r="AE467" s="14"/>
      <c r="AF467" s="14"/>
      <c r="AG467" s="14"/>
      <c r="AH467" s="14"/>
      <c r="AI467" s="14"/>
      <c r="AJ467" s="14"/>
      <c r="AK467" s="14"/>
      <c r="AL467" s="14"/>
      <c r="AM467" s="14"/>
      <c r="AN467" s="14"/>
      <c r="AO467" s="14"/>
      <c r="AP467" s="14"/>
      <c r="AQ467" s="14"/>
      <c r="AR467" s="14"/>
      <c r="AS467" s="14"/>
      <c r="AT467" s="14"/>
      <c r="AU467" s="14"/>
      <c r="AV467" s="14"/>
      <c r="AW467" s="14"/>
      <c r="AX467" s="14"/>
      <c r="AY467" s="14"/>
    </row>
    <row r="468" spans="1:64" ht="13"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c r="AA468" s="14"/>
      <c r="AB468" s="14"/>
      <c r="AC468" s="14"/>
      <c r="AD468" s="14"/>
      <c r="AE468" s="14"/>
      <c r="AF468" s="14"/>
      <c r="AG468" s="14"/>
      <c r="AH468" s="14"/>
      <c r="AI468" s="14"/>
      <c r="AJ468" s="14"/>
      <c r="AK468" s="14"/>
      <c r="AL468" s="14"/>
      <c r="AM468" s="14"/>
      <c r="AN468" s="14"/>
      <c r="AO468" s="14"/>
      <c r="AP468" s="14"/>
      <c r="AQ468" s="14"/>
      <c r="AR468" s="14"/>
      <c r="AS468" s="14"/>
      <c r="AT468" s="14"/>
      <c r="AU468" s="14"/>
      <c r="AV468" s="14"/>
      <c r="AW468" s="14"/>
      <c r="AX468" s="14"/>
      <c r="AY468" s="14"/>
    </row>
    <row r="469" spans="1:64" ht="6"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8"/>
    </row>
    <row r="470" spans="1:64" ht="6"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c r="AA470" s="14"/>
      <c r="AB470" s="14"/>
      <c r="AC470" s="14"/>
      <c r="AD470" s="14"/>
      <c r="AE470" s="14"/>
      <c r="AF470" s="14"/>
      <c r="AG470" s="14"/>
      <c r="AH470" s="14"/>
      <c r="AI470" s="14"/>
      <c r="AJ470" s="14"/>
      <c r="AK470" s="14"/>
      <c r="AL470" s="14"/>
      <c r="AM470" s="14"/>
      <c r="AN470" s="14"/>
      <c r="AO470" s="14"/>
      <c r="AP470" s="14"/>
      <c r="AQ470" s="14"/>
      <c r="AR470" s="14"/>
      <c r="AS470" s="14"/>
      <c r="AT470" s="14"/>
      <c r="AU470" s="14"/>
      <c r="AV470" s="14"/>
      <c r="AW470" s="14"/>
      <c r="AX470" s="14"/>
      <c r="AY470" s="14"/>
    </row>
    <row r="471" spans="1:64" ht="12.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c r="AA471" s="14"/>
      <c r="AB471" s="14"/>
      <c r="AC471" s="14"/>
      <c r="AD471" s="14"/>
      <c r="AE471" s="14"/>
      <c r="AF471" s="14"/>
      <c r="AG471" s="14"/>
      <c r="AH471" s="14"/>
      <c r="AI471" s="14"/>
      <c r="AJ471" s="14"/>
      <c r="AK471" s="14"/>
      <c r="AL471" s="14"/>
      <c r="AM471" s="14"/>
      <c r="AN471" s="14"/>
      <c r="AO471" s="14"/>
      <c r="AP471" s="14"/>
      <c r="AQ471" s="14"/>
      <c r="AR471" s="14"/>
      <c r="AS471" s="14"/>
      <c r="AT471" s="14"/>
      <c r="AU471" s="14"/>
      <c r="AV471" s="14"/>
      <c r="AW471" s="14"/>
      <c r="AX471" s="14"/>
      <c r="AY471" s="14"/>
      <c r="BL471" s="2" t="s">
        <v>465</v>
      </c>
    </row>
    <row r="472" spans="1:64" ht="12.5" customHeight="1">
      <c r="V472" s="1" t="s">
        <v>442</v>
      </c>
    </row>
    <row r="473" spans="1:64" ht="13" customHeight="1">
      <c r="A473" s="2" t="s">
        <v>432</v>
      </c>
    </row>
    <row r="474" spans="1:64" ht="6"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8"/>
    </row>
    <row r="475" spans="1:64" ht="6" customHeight="1"/>
    <row r="476" spans="1:64" ht="12.5" customHeight="1">
      <c r="A476" s="2" t="s">
        <v>346</v>
      </c>
      <c r="U476" s="8"/>
      <c r="V476" s="8">
        <f>入力シート!I116</f>
        <v>1</v>
      </c>
      <c r="W476" s="8"/>
    </row>
    <row r="477" spans="1:64" ht="6"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8"/>
    </row>
    <row r="478" spans="1:64" ht="6" customHeight="1"/>
    <row r="479" spans="1:64" ht="12.5" customHeight="1">
      <c r="A479" s="2" t="s">
        <v>433</v>
      </c>
      <c r="U479" s="8"/>
      <c r="V479" s="8">
        <f>入力シート!I117</f>
        <v>2</v>
      </c>
      <c r="W479" s="10"/>
      <c r="X479" s="2" t="s">
        <v>434</v>
      </c>
    </row>
    <row r="480" spans="1:64" ht="6"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8"/>
    </row>
    <row r="481" spans="1:52" ht="6" customHeight="1"/>
    <row r="482" spans="1:52" ht="12.5" customHeight="1">
      <c r="A482" s="2" t="s">
        <v>537</v>
      </c>
      <c r="R482" s="30" t="str">
        <f>IF(入力シート!E118=0,"-",入力シート!E118)</f>
        <v>10.5x10.5cm 通し柱 12.0x12.0cm</v>
      </c>
      <c r="S482" s="8"/>
      <c r="T482" s="8"/>
      <c r="U482" s="8"/>
    </row>
    <row r="483" spans="1:52" ht="6" customHeight="1">
      <c r="A483" s="27"/>
      <c r="B483" s="27"/>
      <c r="C483" s="27"/>
      <c r="D483" s="27"/>
      <c r="E483" s="27"/>
      <c r="F483" s="27"/>
      <c r="G483" s="27"/>
      <c r="H483" s="27"/>
      <c r="I483" s="27"/>
      <c r="J483" s="27"/>
      <c r="K483" s="27"/>
      <c r="L483" s="27"/>
      <c r="M483" s="27"/>
      <c r="N483" s="27"/>
      <c r="O483" s="27"/>
      <c r="P483" s="27"/>
      <c r="Q483" s="27"/>
      <c r="R483" s="78"/>
      <c r="S483" s="27"/>
      <c r="T483" s="27"/>
      <c r="U483" s="27"/>
      <c r="V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8"/>
    </row>
    <row r="484" spans="1:52" ht="6" customHeight="1">
      <c r="R484" s="6"/>
    </row>
    <row r="485" spans="1:52" ht="12.5" customHeight="1">
      <c r="A485" s="2" t="s">
        <v>145</v>
      </c>
      <c r="R485" s="85" t="str">
        <f>IF(入力シート!E119=0,"-",入力シート!E119)</f>
        <v>-</v>
      </c>
      <c r="S485" s="8"/>
      <c r="T485" s="8"/>
      <c r="U485" s="8"/>
      <c r="V485" s="8"/>
      <c r="W485" s="8"/>
      <c r="X485" s="8"/>
      <c r="Y485" s="8"/>
      <c r="Z485" s="31"/>
      <c r="AA485" s="31"/>
      <c r="AB485" s="31"/>
      <c r="AC485" s="31"/>
      <c r="AD485" s="31"/>
    </row>
    <row r="486" spans="1:52" ht="6" customHeight="1">
      <c r="A486" s="27"/>
      <c r="B486" s="27"/>
      <c r="C486" s="27"/>
      <c r="D486" s="27"/>
      <c r="E486" s="27"/>
      <c r="F486" s="27"/>
      <c r="G486" s="27"/>
      <c r="H486" s="27"/>
      <c r="I486" s="27"/>
      <c r="J486" s="27"/>
      <c r="K486" s="27"/>
      <c r="L486" s="27"/>
      <c r="M486" s="27"/>
      <c r="N486" s="27"/>
      <c r="O486" s="27"/>
      <c r="P486" s="27"/>
      <c r="Q486" s="27"/>
      <c r="R486" s="78"/>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8"/>
    </row>
    <row r="487" spans="1:52" ht="6" customHeight="1">
      <c r="R487" s="6"/>
    </row>
    <row r="488" spans="1:52" ht="12.5" customHeight="1">
      <c r="A488" s="2" t="s">
        <v>146</v>
      </c>
      <c r="R488" s="85" t="str">
        <f>IF(入力シート!E120=0,"-",入力シート!E120)</f>
        <v>-</v>
      </c>
      <c r="S488" s="8"/>
      <c r="T488" s="8"/>
      <c r="U488" s="8"/>
      <c r="V488" s="8"/>
      <c r="W488" s="8"/>
      <c r="X488" s="8"/>
      <c r="Y488" s="8"/>
    </row>
    <row r="489" spans="1:52" ht="6.75" customHeight="1">
      <c r="A489" s="27"/>
      <c r="B489" s="27"/>
      <c r="C489" s="27"/>
      <c r="D489" s="27"/>
      <c r="E489" s="27"/>
      <c r="F489" s="27"/>
      <c r="G489" s="27"/>
      <c r="H489" s="27"/>
      <c r="I489" s="27"/>
      <c r="J489" s="27"/>
      <c r="K489" s="27"/>
      <c r="L489" s="27"/>
      <c r="M489" s="27"/>
      <c r="N489" s="27"/>
      <c r="O489" s="27"/>
      <c r="P489" s="27"/>
      <c r="Q489" s="27"/>
      <c r="R489" s="78"/>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8"/>
    </row>
    <row r="490" spans="1:52" ht="6.75" customHeight="1">
      <c r="A490" s="14"/>
      <c r="B490" s="14"/>
      <c r="C490" s="14"/>
      <c r="D490" s="14"/>
      <c r="E490" s="14"/>
      <c r="F490" s="14"/>
      <c r="G490" s="14"/>
      <c r="H490" s="14"/>
      <c r="I490" s="14"/>
      <c r="J490" s="14"/>
      <c r="K490" s="14"/>
      <c r="L490" s="14"/>
      <c r="M490" s="14"/>
      <c r="N490" s="14"/>
      <c r="O490" s="14"/>
      <c r="P490" s="14"/>
      <c r="Q490" s="14"/>
      <c r="R490" s="76"/>
      <c r="S490" s="14"/>
      <c r="T490" s="14"/>
      <c r="U490" s="14"/>
      <c r="V490" s="14"/>
      <c r="W490" s="14"/>
      <c r="X490" s="14"/>
      <c r="Y490" s="14"/>
      <c r="Z490" s="14"/>
      <c r="AA490" s="14"/>
      <c r="AB490" s="14"/>
      <c r="AC490" s="14"/>
      <c r="AD490" s="14"/>
      <c r="AE490" s="14"/>
      <c r="AF490" s="14"/>
      <c r="AG490" s="14"/>
      <c r="AH490" s="14"/>
      <c r="AI490" s="14"/>
      <c r="AJ490" s="14"/>
      <c r="AK490" s="14"/>
      <c r="AL490" s="14"/>
      <c r="AM490" s="14"/>
      <c r="AN490" s="14"/>
      <c r="AO490" s="14"/>
      <c r="AP490" s="14"/>
      <c r="AQ490" s="14"/>
      <c r="AR490" s="14"/>
      <c r="AS490" s="14"/>
      <c r="AT490" s="14"/>
      <c r="AU490" s="14"/>
      <c r="AV490" s="14"/>
      <c r="AW490" s="14"/>
      <c r="AX490" s="14"/>
      <c r="AY490" s="14"/>
      <c r="AZ490" s="14"/>
    </row>
    <row r="491" spans="1:52" ht="12.5" customHeight="1">
      <c r="A491" s="2" t="s">
        <v>79</v>
      </c>
      <c r="S491" s="8"/>
      <c r="T491" s="8"/>
      <c r="U491" s="8"/>
      <c r="V491" s="86"/>
      <c r="W491" s="8"/>
      <c r="X491" s="8"/>
      <c r="Y491" s="8"/>
    </row>
    <row r="492" spans="1:52" ht="12.5" customHeight="1">
      <c r="C492" s="2" t="s">
        <v>55</v>
      </c>
      <c r="R492" s="85" t="str">
        <f>IF(入力シート!E121=0,"-",入力シート!E121)</f>
        <v>-</v>
      </c>
      <c r="S492" s="8"/>
      <c r="T492" s="8"/>
      <c r="U492" s="8"/>
      <c r="V492" s="86"/>
      <c r="W492" s="8"/>
      <c r="X492" s="8"/>
      <c r="Y492" s="8"/>
      <c r="Z492" s="31"/>
    </row>
    <row r="493" spans="1:52" ht="12.5" customHeight="1">
      <c r="C493" s="2" t="s">
        <v>56</v>
      </c>
      <c r="R493" s="85"/>
      <c r="S493" s="8"/>
      <c r="T493" s="8"/>
      <c r="U493" s="8"/>
      <c r="V493" s="86"/>
      <c r="W493" s="8"/>
      <c r="X493" s="8"/>
      <c r="Y493" s="8"/>
      <c r="Z493" s="31"/>
      <c r="AI493" s="32" t="str">
        <f>IF(入力シート!J122+申請書!J113=1,申請書!BJ447,申請書!BJ448)</f>
        <v>□有　　■無</v>
      </c>
    </row>
    <row r="494" spans="1:52" ht="12.5" customHeight="1">
      <c r="S494" s="8"/>
      <c r="T494" s="8"/>
      <c r="U494" s="8"/>
      <c r="V494" s="86"/>
      <c r="W494" s="8"/>
      <c r="X494" s="8"/>
      <c r="Y494" s="8"/>
      <c r="Z494" s="31"/>
      <c r="AA494" s="31"/>
      <c r="AB494" s="31"/>
      <c r="AC494" s="31"/>
      <c r="AD494" s="31"/>
      <c r="AE494" s="31"/>
      <c r="AF494" s="31"/>
      <c r="AG494" s="31"/>
    </row>
    <row r="495" spans="1:52" ht="6"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8"/>
    </row>
    <row r="496" spans="1:52" ht="6" customHeight="1"/>
    <row r="497" spans="1:52" ht="12.5" customHeight="1">
      <c r="A497" s="2" t="s">
        <v>339</v>
      </c>
    </row>
    <row r="498" spans="1:52" ht="12.5" customHeight="1">
      <c r="G498" s="2" t="s">
        <v>147</v>
      </c>
      <c r="H498" s="8" t="s">
        <v>340</v>
      </c>
      <c r="I498" s="8"/>
      <c r="J498" s="8"/>
      <c r="K498" s="8"/>
      <c r="L498" s="8"/>
      <c r="M498" s="8"/>
      <c r="N498" s="8"/>
      <c r="O498" s="2" t="s">
        <v>142</v>
      </c>
      <c r="Q498" s="2" t="s">
        <v>147</v>
      </c>
      <c r="R498" s="8" t="s">
        <v>443</v>
      </c>
      <c r="S498" s="8"/>
      <c r="T498" s="8"/>
      <c r="U498" s="8"/>
      <c r="V498" s="8"/>
      <c r="W498" s="8"/>
      <c r="X498" s="8"/>
      <c r="Y498" s="8"/>
      <c r="Z498" s="8"/>
      <c r="AA498" s="8"/>
      <c r="AB498" s="8"/>
      <c r="AC498" s="8"/>
      <c r="AD498" s="2" t="s">
        <v>142</v>
      </c>
      <c r="AF498" s="2" t="s">
        <v>147</v>
      </c>
      <c r="AG498" s="8" t="s">
        <v>417</v>
      </c>
      <c r="AH498" s="8"/>
      <c r="AI498" s="8"/>
      <c r="AJ498" s="8"/>
      <c r="AK498" s="8"/>
      <c r="AL498" s="8"/>
      <c r="AM498" s="8"/>
      <c r="AN498" s="8"/>
      <c r="AO498" s="2" t="s">
        <v>142</v>
      </c>
    </row>
    <row r="499" spans="1:52" ht="12.5" customHeight="1">
      <c r="C499" s="2" t="s">
        <v>163</v>
      </c>
      <c r="G499" s="2" t="s">
        <v>147</v>
      </c>
      <c r="H499" s="59" t="str">
        <f>IF(入力シート!E124=0," ",入力シート!E124)</f>
        <v xml:space="preserve"> </v>
      </c>
      <c r="I499" s="38"/>
      <c r="J499" s="38"/>
      <c r="K499" s="38"/>
      <c r="L499" s="38"/>
      <c r="M499" s="38"/>
      <c r="N499" s="38"/>
      <c r="O499" s="2" t="s">
        <v>142</v>
      </c>
      <c r="Q499" s="2" t="s">
        <v>147</v>
      </c>
      <c r="R499" s="7" t="str">
        <f>IF(入力シート!I124=0," ",入力シート!I124)</f>
        <v xml:space="preserve"> </v>
      </c>
      <c r="S499" s="8"/>
      <c r="T499" s="8"/>
      <c r="U499" s="8"/>
      <c r="V499" s="8"/>
      <c r="W499" s="8"/>
      <c r="X499" s="8"/>
      <c r="Y499" s="8"/>
      <c r="Z499" s="8"/>
      <c r="AA499" s="8"/>
      <c r="AB499" s="8"/>
      <c r="AC499" s="8"/>
      <c r="AD499" s="2" t="s">
        <v>142</v>
      </c>
      <c r="AF499" s="2" t="s">
        <v>147</v>
      </c>
      <c r="AG499" s="50" t="str">
        <f>IF(入力シート!J124=0," ",入力シート!J124)</f>
        <v xml:space="preserve"> </v>
      </c>
      <c r="AH499" s="8"/>
      <c r="AI499" s="8"/>
      <c r="AJ499" s="8"/>
      <c r="AK499" s="8"/>
      <c r="AL499" s="8"/>
      <c r="AM499" s="8"/>
      <c r="AN499" s="8"/>
      <c r="AO499" s="2" t="s">
        <v>142</v>
      </c>
    </row>
    <row r="500" spans="1:52" ht="12.5" customHeight="1">
      <c r="C500" s="2" t="s">
        <v>169</v>
      </c>
      <c r="G500" s="2" t="s">
        <v>147</v>
      </c>
      <c r="H500" s="59" t="str">
        <f>IF(入力シート!E125=0," ",入力シート!E125)</f>
        <v xml:space="preserve"> </v>
      </c>
      <c r="I500" s="38"/>
      <c r="J500" s="38"/>
      <c r="K500" s="38"/>
      <c r="L500" s="38"/>
      <c r="M500" s="38"/>
      <c r="N500" s="38"/>
      <c r="O500" s="2" t="s">
        <v>142</v>
      </c>
      <c r="Q500" s="2" t="s">
        <v>147</v>
      </c>
      <c r="R500" s="7" t="str">
        <f>IF(入力シート!I125=0," ",入力シート!I125)</f>
        <v xml:space="preserve"> </v>
      </c>
      <c r="S500" s="8"/>
      <c r="T500" s="8"/>
      <c r="U500" s="8"/>
      <c r="V500" s="8"/>
      <c r="W500" s="8"/>
      <c r="X500" s="8"/>
      <c r="Y500" s="8"/>
      <c r="Z500" s="8"/>
      <c r="AA500" s="8"/>
      <c r="AB500" s="8"/>
      <c r="AC500" s="8"/>
      <c r="AD500" s="2" t="s">
        <v>142</v>
      </c>
      <c r="AF500" s="2" t="s">
        <v>147</v>
      </c>
      <c r="AG500" s="50" t="str">
        <f>IF(入力シート!J125=0," ",入力シート!J125)</f>
        <v xml:space="preserve"> </v>
      </c>
      <c r="AH500" s="8"/>
      <c r="AI500" s="8"/>
      <c r="AJ500" s="8"/>
      <c r="AK500" s="8"/>
      <c r="AL500" s="8"/>
      <c r="AM500" s="8"/>
      <c r="AN500" s="8"/>
      <c r="AO500" s="2" t="s">
        <v>142</v>
      </c>
    </row>
    <row r="501" spans="1:52" ht="12.5" customHeight="1">
      <c r="C501" s="2" t="s">
        <v>170</v>
      </c>
      <c r="G501" s="2" t="s">
        <v>147</v>
      </c>
      <c r="H501" s="59" t="str">
        <f>IF(入力シート!E126=0," ",入力シート!E126)</f>
        <v xml:space="preserve"> </v>
      </c>
      <c r="I501" s="38"/>
      <c r="J501" s="38"/>
      <c r="K501" s="38"/>
      <c r="L501" s="38"/>
      <c r="M501" s="38"/>
      <c r="N501" s="38"/>
      <c r="O501" s="2" t="s">
        <v>142</v>
      </c>
      <c r="Q501" s="2" t="s">
        <v>147</v>
      </c>
      <c r="R501" s="7" t="str">
        <f>IF(入力シート!I126=0," ",入力シート!I126)</f>
        <v xml:space="preserve"> </v>
      </c>
      <c r="S501" s="8"/>
      <c r="T501" s="8"/>
      <c r="U501" s="8"/>
      <c r="V501" s="8"/>
      <c r="W501" s="8"/>
      <c r="X501" s="8"/>
      <c r="Y501" s="8"/>
      <c r="Z501" s="8"/>
      <c r="AA501" s="8"/>
      <c r="AB501" s="8"/>
      <c r="AC501" s="8"/>
      <c r="AD501" s="2" t="s">
        <v>142</v>
      </c>
      <c r="AF501" s="2" t="s">
        <v>147</v>
      </c>
      <c r="AG501" s="50" t="str">
        <f>IF(入力シート!J126=0," ",入力シート!J126)</f>
        <v xml:space="preserve"> </v>
      </c>
      <c r="AH501" s="8"/>
      <c r="AI501" s="8"/>
      <c r="AJ501" s="8"/>
      <c r="AK501" s="8"/>
      <c r="AL501" s="8"/>
      <c r="AM501" s="8"/>
      <c r="AN501" s="8"/>
      <c r="AO501" s="2" t="s">
        <v>142</v>
      </c>
    </row>
    <row r="502" spans="1:52" ht="12.5" customHeight="1">
      <c r="C502" s="2" t="s">
        <v>319</v>
      </c>
      <c r="G502" s="2" t="s">
        <v>147</v>
      </c>
      <c r="H502" s="59" t="str">
        <f>IF(入力シート!E127=0," ",入力シート!E127)</f>
        <v xml:space="preserve"> </v>
      </c>
      <c r="I502" s="38"/>
      <c r="J502" s="38"/>
      <c r="K502" s="38"/>
      <c r="L502" s="38"/>
      <c r="M502" s="38"/>
      <c r="N502" s="38"/>
      <c r="O502" s="2" t="s">
        <v>142</v>
      </c>
      <c r="Q502" s="2" t="s">
        <v>147</v>
      </c>
      <c r="R502" s="7" t="str">
        <f>IF(入力シート!I127=0," ",入力シート!I127)</f>
        <v xml:space="preserve"> </v>
      </c>
      <c r="S502" s="8"/>
      <c r="T502" s="8"/>
      <c r="U502" s="8"/>
      <c r="V502" s="8"/>
      <c r="W502" s="8"/>
      <c r="X502" s="8"/>
      <c r="Y502" s="8"/>
      <c r="Z502" s="8"/>
      <c r="AA502" s="8"/>
      <c r="AB502" s="8"/>
      <c r="AC502" s="8"/>
      <c r="AD502" s="2" t="s">
        <v>142</v>
      </c>
      <c r="AF502" s="2" t="s">
        <v>147</v>
      </c>
      <c r="AG502" s="50" t="str">
        <f>IF(入力シート!J127=0," ",入力シート!J127)</f>
        <v xml:space="preserve"> </v>
      </c>
      <c r="AH502" s="8"/>
      <c r="AI502" s="8"/>
      <c r="AJ502" s="8"/>
      <c r="AK502" s="8"/>
      <c r="AL502" s="8"/>
      <c r="AM502" s="8"/>
      <c r="AN502" s="8"/>
      <c r="AO502" s="2" t="s">
        <v>142</v>
      </c>
    </row>
    <row r="503" spans="1:52" ht="12.5" customHeight="1">
      <c r="C503" s="2" t="s">
        <v>320</v>
      </c>
      <c r="G503" s="2" t="s">
        <v>147</v>
      </c>
      <c r="H503" s="59" t="str">
        <f>IF(入力シート!E128=0," ",入力シート!E128)</f>
        <v xml:space="preserve"> </v>
      </c>
      <c r="I503" s="38"/>
      <c r="J503" s="38"/>
      <c r="K503" s="38"/>
      <c r="L503" s="38"/>
      <c r="M503" s="38"/>
      <c r="N503" s="38"/>
      <c r="O503" s="2" t="s">
        <v>142</v>
      </c>
      <c r="Q503" s="2" t="s">
        <v>147</v>
      </c>
      <c r="R503" s="7" t="str">
        <f>IF(入力シート!I128=0," ",入力シート!I128)</f>
        <v xml:space="preserve"> </v>
      </c>
      <c r="S503" s="8"/>
      <c r="T503" s="8"/>
      <c r="U503" s="8"/>
      <c r="V503" s="8"/>
      <c r="W503" s="8"/>
      <c r="X503" s="8"/>
      <c r="Y503" s="8"/>
      <c r="Z503" s="8"/>
      <c r="AA503" s="8"/>
      <c r="AB503" s="8"/>
      <c r="AC503" s="8"/>
      <c r="AD503" s="2" t="s">
        <v>142</v>
      </c>
      <c r="AF503" s="2" t="s">
        <v>147</v>
      </c>
      <c r="AG503" s="50" t="str">
        <f>IF(入力シート!J128=0," ",入力シート!J128)</f>
        <v xml:space="preserve"> </v>
      </c>
      <c r="AH503" s="8"/>
      <c r="AI503" s="8"/>
      <c r="AJ503" s="8"/>
      <c r="AK503" s="8"/>
      <c r="AL503" s="8"/>
      <c r="AM503" s="8"/>
      <c r="AN503" s="8"/>
      <c r="AO503" s="2" t="s">
        <v>142</v>
      </c>
    </row>
    <row r="504" spans="1:52" ht="12.5" customHeight="1">
      <c r="C504" s="2" t="s">
        <v>181</v>
      </c>
      <c r="G504" s="2" t="s">
        <v>147</v>
      </c>
      <c r="H504" s="59"/>
      <c r="I504" s="38"/>
      <c r="J504" s="38"/>
      <c r="K504" s="38"/>
      <c r="L504" s="38"/>
      <c r="M504" s="38"/>
      <c r="N504" s="38"/>
      <c r="O504" s="2" t="s">
        <v>142</v>
      </c>
      <c r="Q504" s="2" t="s">
        <v>147</v>
      </c>
      <c r="R504" s="7"/>
      <c r="S504" s="8"/>
      <c r="T504" s="8"/>
      <c r="U504" s="8"/>
      <c r="V504" s="8"/>
      <c r="W504" s="8"/>
      <c r="X504" s="8"/>
      <c r="Y504" s="8"/>
      <c r="Z504" s="8"/>
      <c r="AA504" s="8"/>
      <c r="AB504" s="8"/>
      <c r="AC504" s="8"/>
      <c r="AD504" s="2" t="s">
        <v>142</v>
      </c>
      <c r="AF504" s="2" t="s">
        <v>147</v>
      </c>
      <c r="AG504" s="50" t="str">
        <f>IF(入力シート!J165=0," ",入力シート!J165)</f>
        <v xml:space="preserve"> </v>
      </c>
      <c r="AH504" s="8"/>
      <c r="AI504" s="8"/>
      <c r="AJ504" s="8"/>
      <c r="AK504" s="8"/>
      <c r="AL504" s="8"/>
      <c r="AM504" s="8"/>
      <c r="AN504" s="8"/>
      <c r="AO504" s="2" t="s">
        <v>142</v>
      </c>
    </row>
    <row r="505" spans="1:52" ht="6" customHeight="1">
      <c r="A505" s="27"/>
      <c r="B505" s="27"/>
      <c r="C505" s="27"/>
      <c r="D505" s="27"/>
      <c r="E505" s="27"/>
      <c r="F505" s="27"/>
      <c r="G505" s="27"/>
      <c r="H505" s="64"/>
      <c r="I505" s="64"/>
      <c r="J505" s="64"/>
      <c r="K505" s="64"/>
      <c r="L505" s="64"/>
      <c r="M505" s="64"/>
      <c r="N505" s="64"/>
      <c r="O505" s="27"/>
      <c r="P505" s="27"/>
      <c r="Q505" s="27"/>
      <c r="R505" s="64"/>
      <c r="S505" s="64"/>
      <c r="T505" s="64"/>
      <c r="U505" s="64"/>
      <c r="V505" s="64"/>
      <c r="W505" s="64"/>
      <c r="X505" s="64"/>
      <c r="Y505" s="64"/>
      <c r="Z505" s="64"/>
      <c r="AA505" s="64"/>
      <c r="AB505" s="64"/>
      <c r="AC505" s="64"/>
      <c r="AD505" s="27"/>
      <c r="AE505" s="27"/>
      <c r="AF505" s="27"/>
      <c r="AG505" s="64"/>
      <c r="AH505" s="64"/>
      <c r="AI505" s="64"/>
      <c r="AJ505" s="64"/>
      <c r="AK505" s="64"/>
      <c r="AL505" s="64"/>
      <c r="AM505" s="64"/>
      <c r="AN505" s="64"/>
      <c r="AO505" s="27"/>
      <c r="AP505" s="27"/>
      <c r="AQ505" s="27"/>
      <c r="AR505" s="27"/>
      <c r="AS505" s="27"/>
      <c r="AT505" s="27"/>
      <c r="AU505" s="27"/>
      <c r="AV505" s="27"/>
      <c r="AW505" s="27"/>
      <c r="AX505" s="27"/>
      <c r="AY505" s="27"/>
      <c r="AZ505" s="28"/>
    </row>
    <row r="506" spans="1:52" ht="6" customHeight="1"/>
    <row r="507" spans="1:52" ht="12.5" customHeight="1">
      <c r="A507" s="2" t="s">
        <v>246</v>
      </c>
    </row>
    <row r="508" spans="1:52" ht="12.5" customHeight="1"/>
    <row r="509" spans="1:52" ht="6"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8"/>
    </row>
    <row r="510" spans="1:52" ht="6"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c r="AA510" s="14"/>
      <c r="AB510" s="14"/>
      <c r="AC510" s="14"/>
      <c r="AD510" s="14"/>
      <c r="AE510" s="14"/>
      <c r="AF510" s="14"/>
      <c r="AG510" s="14"/>
      <c r="AH510" s="14"/>
      <c r="AI510" s="14"/>
      <c r="AJ510" s="14"/>
      <c r="AK510" s="14"/>
      <c r="AL510" s="14"/>
      <c r="AM510" s="14"/>
      <c r="AN510" s="14"/>
      <c r="AO510" s="14"/>
      <c r="AP510" s="14"/>
      <c r="AQ510" s="14"/>
      <c r="AR510" s="14"/>
      <c r="AS510" s="14"/>
      <c r="AT510" s="14"/>
      <c r="AU510" s="14"/>
      <c r="AV510" s="14"/>
      <c r="AW510" s="14"/>
      <c r="AX510" s="14"/>
      <c r="AY510" s="14"/>
    </row>
    <row r="511" spans="1:52" ht="13" customHeight="1">
      <c r="A511" s="14" t="s">
        <v>247</v>
      </c>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c r="AA511" s="14"/>
      <c r="AB511" s="14"/>
      <c r="AC511" s="14"/>
      <c r="AD511" s="14"/>
      <c r="AE511" s="14"/>
      <c r="AF511" s="14"/>
      <c r="AG511" s="14"/>
      <c r="AH511" s="14"/>
      <c r="AI511" s="14"/>
      <c r="AJ511" s="14"/>
      <c r="AK511" s="14"/>
      <c r="AL511" s="14"/>
      <c r="AM511" s="14"/>
      <c r="AN511" s="14"/>
      <c r="AO511" s="14"/>
      <c r="AP511" s="14"/>
      <c r="AQ511" s="14"/>
      <c r="AR511" s="14"/>
      <c r="AS511" s="14"/>
      <c r="AT511" s="14"/>
      <c r="AU511" s="14"/>
      <c r="AV511" s="14"/>
      <c r="AW511" s="14"/>
      <c r="AX511" s="14"/>
      <c r="AY511" s="14"/>
    </row>
    <row r="512" spans="1:52" ht="13"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c r="AB512" s="14"/>
      <c r="AC512" s="14"/>
      <c r="AD512" s="14"/>
      <c r="AE512" s="14"/>
      <c r="AF512" s="14"/>
      <c r="AG512" s="14"/>
      <c r="AH512" s="14"/>
      <c r="AI512" s="14"/>
      <c r="AJ512" s="14"/>
      <c r="AK512" s="14"/>
      <c r="AL512" s="14"/>
      <c r="AM512" s="14"/>
      <c r="AN512" s="14"/>
      <c r="AO512" s="14"/>
      <c r="AP512" s="14"/>
      <c r="AQ512" s="14"/>
      <c r="AR512" s="14"/>
      <c r="AS512" s="14"/>
      <c r="AT512" s="14"/>
      <c r="AU512" s="14"/>
      <c r="AV512" s="14"/>
      <c r="AW512" s="14"/>
      <c r="AX512" s="14"/>
      <c r="AY512" s="14"/>
    </row>
    <row r="513" spans="1:64" ht="6"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8"/>
    </row>
    <row r="514" spans="1:64" ht="6"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5"/>
      <c r="AO514" s="5"/>
      <c r="AP514" s="5"/>
      <c r="AQ514" s="5"/>
      <c r="AR514" s="5"/>
      <c r="AS514" s="5"/>
      <c r="AT514" s="5"/>
      <c r="AU514" s="5"/>
      <c r="AV514" s="5"/>
      <c r="AW514" s="5"/>
      <c r="AX514" s="5"/>
      <c r="AY514" s="5"/>
      <c r="AZ514" s="5"/>
    </row>
    <row r="516" spans="1:64">
      <c r="BL516" s="2" t="s">
        <v>667</v>
      </c>
    </row>
    <row r="517" spans="1:64">
      <c r="V517" s="1" t="s">
        <v>668</v>
      </c>
    </row>
    <row r="518" spans="1:64" ht="13" customHeight="1">
      <c r="A518" s="2" t="s">
        <v>669</v>
      </c>
    </row>
    <row r="519" spans="1:64" ht="6"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8"/>
    </row>
    <row r="520" spans="1:64" ht="6" customHeight="1"/>
    <row r="521" spans="1:64" ht="12.5" customHeight="1">
      <c r="A521" s="2" t="s">
        <v>346</v>
      </c>
      <c r="U521" s="8"/>
      <c r="V521" s="8"/>
      <c r="W521" s="535" t="str">
        <f>入力シート!C79</f>
        <v>？</v>
      </c>
      <c r="X521" s="535"/>
    </row>
    <row r="522" spans="1:64" ht="6"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8"/>
    </row>
    <row r="523" spans="1:64" ht="6" customHeight="1"/>
    <row r="524" spans="1:64" ht="12.5" customHeight="1">
      <c r="A524" s="2" t="s">
        <v>670</v>
      </c>
      <c r="T524" s="540">
        <f>入力シート!E45</f>
        <v>0</v>
      </c>
      <c r="U524" s="540"/>
      <c r="V524" s="540"/>
      <c r="W524" s="540"/>
      <c r="X524" s="540"/>
      <c r="Y524" s="540"/>
      <c r="Z524" s="540"/>
    </row>
    <row r="525" spans="1:64" ht="6"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8"/>
    </row>
    <row r="526" spans="1:64" ht="6" customHeight="1"/>
    <row r="527" spans="1:64" ht="12.5" customHeight="1">
      <c r="A527" s="2" t="s">
        <v>671</v>
      </c>
      <c r="R527" s="30"/>
      <c r="S527" s="8"/>
      <c r="T527" s="8"/>
      <c r="U527" s="8"/>
    </row>
    <row r="528" spans="1:64" ht="12.5" customHeight="1">
      <c r="C528" s="2" t="s">
        <v>672</v>
      </c>
      <c r="R528" s="30"/>
      <c r="S528" s="8"/>
      <c r="T528" s="537" t="str">
        <f>入力シート!C91</f>
        <v>?</v>
      </c>
      <c r="U528" s="537"/>
      <c r="V528" s="537"/>
      <c r="W528" s="537"/>
      <c r="X528" s="537"/>
      <c r="Y528" s="537"/>
      <c r="Z528" s="537"/>
    </row>
    <row r="529" spans="1:52" ht="12.5" customHeight="1">
      <c r="C529" s="2" t="s">
        <v>631</v>
      </c>
      <c r="R529" s="30"/>
      <c r="S529" s="8"/>
      <c r="T529" s="537" t="str">
        <f>入力シート!C92</f>
        <v>?</v>
      </c>
      <c r="U529" s="537"/>
      <c r="V529" s="537"/>
      <c r="W529" s="537"/>
      <c r="X529" s="537"/>
      <c r="Y529" s="537"/>
      <c r="Z529" s="537"/>
    </row>
    <row r="530" spans="1:52" ht="12.5" customHeight="1">
      <c r="C530" s="2" t="s">
        <v>567</v>
      </c>
      <c r="R530" s="32" t="s">
        <v>573</v>
      </c>
      <c r="S530" s="8"/>
      <c r="T530" s="8"/>
      <c r="U530" s="8" t="s">
        <v>574</v>
      </c>
      <c r="V530" s="535" t="str">
        <f>入力シート!C87</f>
        <v>?</v>
      </c>
      <c r="W530" s="535"/>
      <c r="X530" s="535"/>
      <c r="Y530" s="2" t="s">
        <v>575</v>
      </c>
      <c r="AC530" s="2" t="s">
        <v>576</v>
      </c>
      <c r="AG530" s="535">
        <f>入力シート!C88</f>
        <v>0</v>
      </c>
      <c r="AH530" s="535"/>
      <c r="AI530" s="535"/>
      <c r="AJ530" s="2" t="s">
        <v>577</v>
      </c>
    </row>
    <row r="531" spans="1:52" ht="12.5" customHeight="1">
      <c r="C531" s="2" t="s">
        <v>549</v>
      </c>
      <c r="L531" s="535" t="str">
        <f>入力シート!C85</f>
        <v>?</v>
      </c>
      <c r="M531" s="535"/>
      <c r="N531" s="535"/>
      <c r="O531" s="535"/>
      <c r="P531" s="535"/>
      <c r="Q531" s="535"/>
      <c r="R531" s="535"/>
      <c r="S531" s="535"/>
      <c r="T531" s="8" t="s">
        <v>550</v>
      </c>
      <c r="U531" s="8"/>
      <c r="V531" s="535" t="str">
        <f>IF(入力シート!E85="?","  ",入力シート!E85)</f>
        <v xml:space="preserve">  </v>
      </c>
      <c r="W531" s="535"/>
      <c r="X531" s="535"/>
      <c r="Y531" s="535"/>
      <c r="Z531" s="535"/>
      <c r="AA531" s="535"/>
      <c r="AB531" s="535"/>
      <c r="AC531" s="2" t="s">
        <v>551</v>
      </c>
      <c r="AK531" s="2" t="s">
        <v>552</v>
      </c>
    </row>
    <row r="532" spans="1:52" ht="6" customHeight="1">
      <c r="A532" s="27"/>
      <c r="B532" s="27"/>
      <c r="C532" s="27"/>
      <c r="D532" s="27"/>
      <c r="E532" s="27"/>
      <c r="F532" s="27"/>
      <c r="G532" s="27"/>
      <c r="H532" s="27"/>
      <c r="I532" s="27"/>
      <c r="J532" s="27"/>
      <c r="K532" s="27"/>
      <c r="L532" s="27"/>
      <c r="M532" s="27"/>
      <c r="N532" s="27"/>
      <c r="O532" s="27"/>
      <c r="P532" s="27"/>
      <c r="Q532" s="27"/>
      <c r="R532" s="78"/>
      <c r="S532" s="27"/>
      <c r="T532" s="27"/>
      <c r="U532" s="27"/>
      <c r="V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8"/>
    </row>
    <row r="533" spans="1:52" ht="6" customHeight="1">
      <c r="R533" s="6"/>
    </row>
    <row r="534" spans="1:52" ht="12.5" customHeight="1">
      <c r="A534" s="2" t="s">
        <v>687</v>
      </c>
      <c r="R534" s="85"/>
      <c r="S534" s="8"/>
      <c r="T534" s="8"/>
      <c r="U534" s="8"/>
      <c r="V534" s="8"/>
      <c r="W534" s="8"/>
      <c r="X534" s="8"/>
      <c r="Y534" s="8"/>
      <c r="Z534" s="31"/>
      <c r="AA534" s="31"/>
      <c r="AB534" s="31"/>
      <c r="AC534" s="31"/>
      <c r="AD534" s="31"/>
    </row>
    <row r="535" spans="1:52" ht="12.5" customHeight="1">
      <c r="D535" s="2" t="str">
        <f>IF(入力シート!C139=1,"■","□")</f>
        <v>□</v>
      </c>
      <c r="F535" s="2" t="s">
        <v>688</v>
      </c>
      <c r="R535" s="85"/>
      <c r="S535" s="8"/>
      <c r="T535" s="8"/>
      <c r="U535" s="8"/>
      <c r="V535" s="8"/>
      <c r="W535" s="8"/>
      <c r="X535" s="8"/>
      <c r="Y535" s="8"/>
      <c r="Z535" s="31"/>
      <c r="AA535" s="31"/>
      <c r="AB535" s="31"/>
      <c r="AC535" s="31"/>
      <c r="AD535" s="31"/>
    </row>
    <row r="536" spans="1:52" ht="12.5" customHeight="1">
      <c r="D536" s="2" t="str">
        <f>IF(入力シート!C140=1,"■","□")</f>
        <v>□</v>
      </c>
      <c r="F536" s="2" t="s">
        <v>602</v>
      </c>
      <c r="R536" s="85"/>
      <c r="S536" s="8"/>
      <c r="T536" s="8"/>
      <c r="U536" s="8"/>
      <c r="V536" s="8"/>
      <c r="W536" s="8"/>
      <c r="X536" s="8"/>
      <c r="Y536" s="8"/>
      <c r="Z536" s="31"/>
      <c r="AA536" s="31"/>
      <c r="AB536" s="31"/>
      <c r="AC536" s="31"/>
      <c r="AD536" s="31"/>
    </row>
    <row r="537" spans="1:52" ht="6" customHeight="1">
      <c r="A537" s="27"/>
      <c r="B537" s="27"/>
      <c r="C537" s="27"/>
      <c r="D537" s="27"/>
      <c r="E537" s="27"/>
      <c r="F537" s="27"/>
      <c r="G537" s="27"/>
      <c r="H537" s="27"/>
      <c r="I537" s="27"/>
      <c r="J537" s="27"/>
      <c r="K537" s="27"/>
      <c r="L537" s="27"/>
      <c r="M537" s="27"/>
      <c r="N537" s="27"/>
      <c r="O537" s="27"/>
      <c r="P537" s="27"/>
      <c r="Q537" s="27"/>
      <c r="R537" s="78"/>
      <c r="S537" s="27"/>
      <c r="T537" s="27"/>
      <c r="U537" s="27"/>
      <c r="V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8"/>
    </row>
    <row r="538" spans="1:52" ht="6" customHeight="1">
      <c r="R538" s="6"/>
    </row>
    <row r="539" spans="1:52" ht="12.5" customHeight="1">
      <c r="A539" s="2" t="s">
        <v>146</v>
      </c>
      <c r="R539" s="85"/>
      <c r="S539" s="8"/>
      <c r="T539" s="8"/>
      <c r="U539" s="8"/>
      <c r="V539" s="8"/>
      <c r="W539" s="8"/>
      <c r="X539" s="8"/>
      <c r="Y539" s="8"/>
    </row>
    <row r="540" spans="1:52" ht="12.5" customHeight="1">
      <c r="D540" s="2" t="str">
        <f>IF(入力シート!C142=1,"■","□")</f>
        <v>□</v>
      </c>
      <c r="F540" s="2" t="s">
        <v>539</v>
      </c>
      <c r="R540" s="85"/>
      <c r="S540" s="8"/>
      <c r="T540" s="8"/>
      <c r="U540" s="8"/>
      <c r="V540" s="8"/>
      <c r="W540" s="8"/>
      <c r="X540" s="8"/>
      <c r="Y540" s="8"/>
    </row>
    <row r="541" spans="1:52" ht="12.5" customHeight="1">
      <c r="D541" s="2" t="str">
        <f>IF(入力シート!C143=1,"■","□")</f>
        <v>□</v>
      </c>
      <c r="F541" s="2" t="s">
        <v>540</v>
      </c>
      <c r="R541" s="85"/>
      <c r="S541" s="8"/>
      <c r="T541" s="8"/>
      <c r="U541" s="8"/>
      <c r="V541" s="8"/>
      <c r="W541" s="8"/>
      <c r="X541" s="8"/>
      <c r="Y541" s="8"/>
    </row>
    <row r="542" spans="1:52" ht="12.5" customHeight="1">
      <c r="D542" s="2" t="str">
        <f>IF(入力シート!C144=1,"■","□")</f>
        <v>□</v>
      </c>
      <c r="F542" s="2" t="s">
        <v>659</v>
      </c>
      <c r="R542" s="85"/>
      <c r="S542" s="8"/>
      <c r="T542" s="8"/>
      <c r="U542" s="8"/>
      <c r="V542" s="8"/>
      <c r="W542" s="8"/>
      <c r="X542" s="8"/>
      <c r="Y542" s="8"/>
    </row>
    <row r="543" spans="1:52" ht="12.5" customHeight="1">
      <c r="D543" s="2" t="str">
        <f>IF(入力シート!C145=1,"■","□")</f>
        <v>□</v>
      </c>
      <c r="F543" s="2" t="s">
        <v>614</v>
      </c>
      <c r="R543" s="85"/>
      <c r="S543" s="8"/>
      <c r="T543" s="8"/>
      <c r="U543" s="8"/>
      <c r="V543" s="8"/>
      <c r="W543" s="8"/>
      <c r="X543" s="8"/>
      <c r="Y543" s="8"/>
    </row>
    <row r="544" spans="1:52" ht="12.5" customHeight="1">
      <c r="D544" s="2" t="str">
        <f>IF(入力シート!C146=1,"■","□")</f>
        <v>□</v>
      </c>
      <c r="F544" s="2" t="s">
        <v>506</v>
      </c>
      <c r="R544" s="85"/>
      <c r="S544" s="8"/>
      <c r="T544" s="8"/>
      <c r="U544" s="8"/>
      <c r="V544" s="8"/>
      <c r="W544" s="8"/>
      <c r="X544" s="8"/>
      <c r="Y544" s="8"/>
    </row>
    <row r="545" spans="1:52" ht="6.75" customHeight="1">
      <c r="A545" s="27"/>
      <c r="B545" s="27"/>
      <c r="C545" s="27"/>
      <c r="D545" s="27"/>
      <c r="E545" s="27"/>
      <c r="F545" s="27"/>
      <c r="G545" s="27"/>
      <c r="H545" s="27"/>
      <c r="I545" s="27"/>
      <c r="J545" s="27"/>
      <c r="K545" s="27"/>
      <c r="L545" s="27"/>
      <c r="M545" s="27"/>
      <c r="N545" s="27"/>
      <c r="O545" s="27"/>
      <c r="P545" s="27"/>
      <c r="Q545" s="27"/>
      <c r="R545" s="78"/>
      <c r="S545" s="27"/>
      <c r="T545" s="27"/>
      <c r="U545" s="27"/>
      <c r="V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8"/>
    </row>
    <row r="546" spans="1:52" ht="6.75" customHeight="1">
      <c r="A546" s="14"/>
      <c r="B546" s="14"/>
      <c r="C546" s="14"/>
      <c r="D546" s="14"/>
      <c r="E546" s="14"/>
      <c r="F546" s="14"/>
      <c r="G546" s="14"/>
      <c r="H546" s="14"/>
      <c r="I546" s="14"/>
      <c r="J546" s="14"/>
      <c r="K546" s="14"/>
      <c r="L546" s="14"/>
      <c r="M546" s="14"/>
      <c r="N546" s="14"/>
      <c r="O546" s="14"/>
      <c r="P546" s="14"/>
      <c r="Q546" s="14"/>
      <c r="R546" s="76"/>
      <c r="S546" s="14"/>
      <c r="T546" s="14"/>
      <c r="U546" s="14"/>
      <c r="V546" s="14"/>
      <c r="W546" s="14"/>
      <c r="X546" s="14"/>
      <c r="Y546" s="14"/>
      <c r="Z546" s="14"/>
      <c r="AA546" s="14"/>
      <c r="AB546" s="14"/>
      <c r="AC546" s="14"/>
      <c r="AD546" s="14"/>
      <c r="AE546" s="14"/>
      <c r="AF546" s="14"/>
      <c r="AG546" s="14"/>
      <c r="AH546" s="14"/>
      <c r="AI546" s="14"/>
      <c r="AJ546" s="14"/>
      <c r="AK546" s="14"/>
      <c r="AL546" s="14"/>
      <c r="AM546" s="14"/>
      <c r="AN546" s="14"/>
      <c r="AO546" s="14"/>
      <c r="AP546" s="14"/>
      <c r="AQ546" s="14"/>
      <c r="AR546" s="14"/>
      <c r="AS546" s="14"/>
      <c r="AT546" s="14"/>
      <c r="AU546" s="14"/>
      <c r="AV546" s="14"/>
      <c r="AW546" s="14"/>
      <c r="AX546" s="14"/>
      <c r="AY546" s="14"/>
      <c r="AZ546" s="14"/>
    </row>
    <row r="547" spans="1:52" ht="12.5" customHeight="1">
      <c r="A547" s="2" t="s">
        <v>507</v>
      </c>
      <c r="S547" s="8"/>
      <c r="T547" s="8"/>
      <c r="U547" s="8"/>
      <c r="V547" s="86"/>
      <c r="W547" s="8"/>
      <c r="X547" s="8"/>
      <c r="Y547" s="8"/>
    </row>
    <row r="548" spans="1:52" ht="12.5" customHeight="1">
      <c r="C548" s="2" t="s">
        <v>508</v>
      </c>
      <c r="I548" s="539" t="str">
        <f>IF(入力シート!C148="?"," ",入力シート!C148)</f>
        <v xml:space="preserve"> </v>
      </c>
      <c r="J548" s="539"/>
      <c r="K548" s="539"/>
      <c r="L548" s="539"/>
      <c r="M548" s="539"/>
      <c r="N548" s="539"/>
      <c r="O548" s="539"/>
      <c r="P548" s="539"/>
      <c r="Q548" s="539"/>
      <c r="R548" s="539"/>
      <c r="S548" s="539"/>
      <c r="T548" s="539"/>
      <c r="U548" s="539"/>
      <c r="V548" s="539"/>
      <c r="W548" s="539"/>
      <c r="X548" s="539"/>
      <c r="Y548" s="539"/>
      <c r="Z548" s="539"/>
      <c r="AA548" s="539"/>
      <c r="AB548" s="539"/>
    </row>
    <row r="549" spans="1:52" ht="12.5" customHeight="1">
      <c r="C549" s="2" t="s">
        <v>509</v>
      </c>
      <c r="I549" s="539" t="str">
        <f>入力シート!C149</f>
        <v>?</v>
      </c>
      <c r="J549" s="539"/>
      <c r="K549" s="539"/>
      <c r="L549" s="539"/>
      <c r="M549" s="539"/>
      <c r="N549" s="539"/>
      <c r="O549" s="539"/>
      <c r="P549" s="539"/>
      <c r="Q549" s="539"/>
      <c r="R549" s="539"/>
      <c r="S549" s="539"/>
      <c r="T549" s="539"/>
      <c r="U549" s="539"/>
      <c r="V549" s="539"/>
      <c r="W549" s="539"/>
      <c r="X549" s="539"/>
      <c r="Y549" s="539"/>
      <c r="Z549" s="539"/>
      <c r="AA549" s="539"/>
      <c r="AB549" s="539"/>
      <c r="AI549" s="32"/>
    </row>
    <row r="550" spans="1:52" ht="12.5" customHeight="1">
      <c r="D550" s="2" t="str">
        <f>IF(入力シート!C150=1,"■","□")</f>
        <v>□</v>
      </c>
      <c r="F550" s="2" t="s">
        <v>682</v>
      </c>
      <c r="R550" s="85"/>
      <c r="S550" s="8"/>
      <c r="T550" s="8"/>
      <c r="U550" s="8"/>
      <c r="V550" s="86"/>
      <c r="W550" s="8"/>
      <c r="X550" s="8"/>
      <c r="Y550" s="8"/>
      <c r="Z550" s="31"/>
      <c r="AI550" s="32"/>
    </row>
    <row r="551" spans="1:52" ht="12.5" customHeight="1">
      <c r="F551" s="2" t="s">
        <v>683</v>
      </c>
      <c r="G551" s="2" t="s">
        <v>684</v>
      </c>
      <c r="R551" s="85"/>
      <c r="S551" s="8"/>
      <c r="T551" s="8"/>
      <c r="U551" s="8" t="s">
        <v>685</v>
      </c>
      <c r="V551" s="86"/>
      <c r="W551" s="8"/>
      <c r="X551" s="8"/>
      <c r="Y551" s="8"/>
      <c r="Z551" s="31"/>
      <c r="AI551" s="32"/>
    </row>
    <row r="552" spans="1:52" ht="12.5" customHeight="1">
      <c r="D552" s="2" t="str">
        <f>IF(入力シート!C150=1,IF(入力シート!C150=1,"□","■"),IF(入力シート!C150=2,"■","□"))</f>
        <v>□</v>
      </c>
      <c r="F552" s="2" t="s">
        <v>686</v>
      </c>
      <c r="S552" s="8"/>
      <c r="T552" s="8"/>
      <c r="U552" s="8"/>
      <c r="V552" s="86"/>
      <c r="W552" s="8"/>
      <c r="X552" s="8"/>
      <c r="Y552" s="8"/>
      <c r="Z552" s="31"/>
      <c r="AA552" s="31"/>
      <c r="AB552" s="31"/>
      <c r="AC552" s="31"/>
      <c r="AD552" s="31"/>
      <c r="AE552" s="31"/>
      <c r="AF552" s="31"/>
      <c r="AG552" s="31"/>
    </row>
    <row r="553" spans="1:52" ht="6"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8"/>
    </row>
    <row r="554" spans="1:52" ht="6" customHeight="1"/>
    <row r="555" spans="1:52" ht="12.5" customHeight="1">
      <c r="A555" s="2" t="s">
        <v>629</v>
      </c>
    </row>
    <row r="556" spans="1:52">
      <c r="F556" s="2" t="s">
        <v>574</v>
      </c>
      <c r="G556" s="539" t="str">
        <f>IF(入力シート!E151="?"," ",入力シート!E151)</f>
        <v xml:space="preserve"> </v>
      </c>
      <c r="H556" s="539"/>
      <c r="I556" s="539"/>
      <c r="J556" s="539"/>
      <c r="K556" s="539"/>
      <c r="L556" s="539"/>
      <c r="M556" s="539"/>
      <c r="N556" s="539"/>
      <c r="O556" s="539"/>
      <c r="P556" s="539"/>
      <c r="Q556" s="539"/>
      <c r="R556" s="539"/>
      <c r="S556" s="539"/>
      <c r="T556" s="539"/>
      <c r="U556" s="539"/>
      <c r="V556" s="539"/>
      <c r="W556" s="2" t="s">
        <v>630</v>
      </c>
    </row>
    <row r="557" spans="1:52" ht="6"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8"/>
    </row>
    <row r="558" spans="1:52" ht="6" customHeight="1"/>
    <row r="559" spans="1:52" ht="13" customHeight="1">
      <c r="A559" s="14" t="s">
        <v>665</v>
      </c>
      <c r="B559" s="14"/>
      <c r="C559" s="14"/>
      <c r="D559" s="14"/>
      <c r="E559" s="14"/>
      <c r="F559" s="14"/>
      <c r="G559" s="14" t="str">
        <f>IF(入力シート!C154="?"," ",入力シート!C154)</f>
        <v>？</v>
      </c>
      <c r="H559" s="14"/>
      <c r="I559" s="14"/>
      <c r="J559" s="14"/>
      <c r="K559" s="14"/>
      <c r="L559" s="14"/>
      <c r="M559" s="14"/>
      <c r="N559" s="14"/>
      <c r="O559" s="14"/>
      <c r="P559" s="14"/>
      <c r="Q559" s="14"/>
      <c r="R559" s="14"/>
      <c r="S559" s="14"/>
      <c r="T559" s="14"/>
      <c r="U559" s="14"/>
      <c r="V559" s="14"/>
      <c r="W559" s="14"/>
      <c r="X559" s="14"/>
      <c r="Y559" s="14"/>
      <c r="Z559" s="14"/>
      <c r="AA559" s="14"/>
      <c r="AB559" s="14"/>
      <c r="AC559" s="14"/>
      <c r="AD559" s="14"/>
      <c r="AE559" s="14"/>
      <c r="AF559" s="14"/>
      <c r="AG559" s="14"/>
      <c r="AH559" s="14"/>
      <c r="AI559" s="14"/>
      <c r="AJ559" s="14"/>
      <c r="AK559" s="14"/>
      <c r="AL559" s="14"/>
      <c r="AM559" s="14"/>
      <c r="AN559" s="14"/>
      <c r="AO559" s="14"/>
      <c r="AP559" s="14"/>
      <c r="AQ559" s="14"/>
      <c r="AR559" s="14"/>
      <c r="AS559" s="14"/>
      <c r="AT559" s="14"/>
      <c r="AU559" s="14"/>
      <c r="AV559" s="14"/>
      <c r="AW559" s="14"/>
      <c r="AX559" s="14"/>
      <c r="AY559" s="14"/>
    </row>
    <row r="560" spans="1:52" ht="13"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c r="AA560" s="14"/>
      <c r="AB560" s="14"/>
      <c r="AC560" s="14"/>
      <c r="AD560" s="14"/>
      <c r="AE560" s="14"/>
      <c r="AF560" s="14"/>
      <c r="AG560" s="14"/>
      <c r="AH560" s="14"/>
      <c r="AI560" s="14"/>
      <c r="AJ560" s="14"/>
      <c r="AK560" s="14"/>
      <c r="AL560" s="14"/>
      <c r="AM560" s="14"/>
      <c r="AN560" s="14"/>
      <c r="AO560" s="14"/>
      <c r="AP560" s="14"/>
      <c r="AQ560" s="14"/>
      <c r="AR560" s="14"/>
      <c r="AS560" s="14"/>
      <c r="AT560" s="14"/>
      <c r="AU560" s="14"/>
      <c r="AV560" s="14"/>
      <c r="AW560" s="14"/>
      <c r="AX560" s="14"/>
      <c r="AY560" s="14"/>
    </row>
    <row r="561" spans="1:64" ht="6"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8"/>
    </row>
    <row r="562" spans="1:64" ht="6"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c r="AL562" s="5"/>
      <c r="AM562" s="5"/>
      <c r="AN562" s="5"/>
      <c r="AO562" s="5"/>
      <c r="AP562" s="5"/>
      <c r="AQ562" s="5"/>
      <c r="AR562" s="5"/>
      <c r="AS562" s="5"/>
      <c r="AT562" s="5"/>
      <c r="AU562" s="5"/>
      <c r="AV562" s="5"/>
      <c r="AW562" s="5"/>
      <c r="AX562" s="5"/>
      <c r="AY562" s="5"/>
      <c r="AZ562" s="5"/>
    </row>
    <row r="563" spans="1:64" ht="13" customHeight="1">
      <c r="U563" s="3"/>
      <c r="V563" s="1" t="s">
        <v>302</v>
      </c>
      <c r="BL563" s="2" t="s">
        <v>666</v>
      </c>
    </row>
    <row r="564" spans="1:64" ht="13" customHeight="1">
      <c r="A564" s="2" t="s">
        <v>305</v>
      </c>
    </row>
    <row r="565" spans="1:64" ht="6"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8"/>
    </row>
    <row r="566" spans="1:64" ht="6" customHeight="1"/>
    <row r="567" spans="1:64" ht="12.5" customHeight="1">
      <c r="A567" s="2" t="s">
        <v>306</v>
      </c>
    </row>
    <row r="568" spans="1:64" ht="12.5" customHeight="1">
      <c r="C568" s="2" t="s">
        <v>291</v>
      </c>
      <c r="O568" s="6" t="str">
        <f>入力シート!H5</f>
        <v>?</v>
      </c>
      <c r="AI568" s="6"/>
    </row>
    <row r="569" spans="1:64" ht="12.5" customHeight="1">
      <c r="C569" s="2" t="s">
        <v>194</v>
      </c>
      <c r="O569" s="2" t="str">
        <f>入力シート!H6</f>
        <v>?</v>
      </c>
      <c r="AE569" s="6"/>
    </row>
    <row r="570" spans="1:64" ht="12.5" customHeight="1">
      <c r="C570" s="2" t="s">
        <v>195</v>
      </c>
      <c r="O570" s="29" t="str">
        <f>入力シート!H7</f>
        <v>?</v>
      </c>
      <c r="P570" s="8"/>
      <c r="Q570" s="8"/>
      <c r="AE570" s="6"/>
    </row>
    <row r="571" spans="1:64" ht="12.5" customHeight="1">
      <c r="C571" s="2" t="s">
        <v>149</v>
      </c>
      <c r="O571" s="6" t="str">
        <f>入力シート!H8</f>
        <v>?</v>
      </c>
      <c r="AE571" s="6"/>
    </row>
    <row r="572" spans="1:64" ht="12.5" customHeight="1">
      <c r="C572" s="2" t="s">
        <v>150</v>
      </c>
      <c r="O572" s="30" t="str">
        <f>入力シート!H9</f>
        <v>?</v>
      </c>
      <c r="P572" s="8"/>
      <c r="Q572" s="8"/>
      <c r="R572" s="8"/>
      <c r="S572" s="8"/>
      <c r="T572" s="8"/>
      <c r="U572" s="8"/>
      <c r="AE572" s="6"/>
    </row>
    <row r="573" spans="1:64" ht="6"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8"/>
    </row>
    <row r="574" spans="1:64" ht="6" customHeight="1"/>
    <row r="575" spans="1:64" ht="12.5" customHeight="1">
      <c r="A575" s="2" t="s">
        <v>377</v>
      </c>
    </row>
    <row r="576" spans="1:64" ht="12.5" customHeight="1">
      <c r="C576" s="2" t="s">
        <v>196</v>
      </c>
      <c r="O576" s="176" t="s">
        <v>197</v>
      </c>
      <c r="S576" s="176" t="s">
        <v>198</v>
      </c>
      <c r="AD576" s="176" t="s">
        <v>514</v>
      </c>
      <c r="AI576" s="176" t="s">
        <v>199</v>
      </c>
      <c r="AM576" s="514" t="e">
        <f>AM63</f>
        <v>#REF!</v>
      </c>
      <c r="AN576" s="8"/>
      <c r="AO576" s="8"/>
      <c r="AP576" s="8"/>
      <c r="AQ576" s="8"/>
      <c r="AR576" s="176" t="s">
        <v>190</v>
      </c>
    </row>
    <row r="577" spans="1:52" ht="12.5" customHeight="1">
      <c r="C577" s="2" t="s">
        <v>194</v>
      </c>
      <c r="O577" s="176" t="e">
        <f t="shared" ref="O577:O582" si="2">O64</f>
        <v>#REF!</v>
      </c>
      <c r="P577" s="31"/>
      <c r="Q577" s="31"/>
      <c r="R577" s="31"/>
      <c r="S577" s="31"/>
      <c r="T577" s="31"/>
      <c r="AR577" s="176"/>
    </row>
    <row r="578" spans="1:52" ht="12.5" customHeight="1">
      <c r="C578" s="2" t="s">
        <v>286</v>
      </c>
      <c r="O578" s="176" t="e">
        <f t="shared" si="2"/>
        <v>#REF!</v>
      </c>
      <c r="Z578" s="2" t="e">
        <f>Z65</f>
        <v>#REF!</v>
      </c>
      <c r="AI578" s="176" t="s">
        <v>199</v>
      </c>
      <c r="AM578" s="514" t="e">
        <f>AM65</f>
        <v>#REF!</v>
      </c>
      <c r="AN578" s="8"/>
      <c r="AO578" s="8"/>
      <c r="AP578" s="8"/>
      <c r="AQ578" s="8"/>
      <c r="AR578" s="176" t="s">
        <v>190</v>
      </c>
    </row>
    <row r="579" spans="1:52" ht="12.5" customHeight="1">
      <c r="C579" s="2" t="s">
        <v>675</v>
      </c>
      <c r="O579" s="176" t="e">
        <f t="shared" si="2"/>
        <v>#REF!</v>
      </c>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row>
    <row r="580" spans="1:52" ht="12.5" customHeight="1">
      <c r="C580" s="2" t="s">
        <v>167</v>
      </c>
      <c r="O580" s="176" t="e">
        <f t="shared" si="2"/>
        <v>#REF!</v>
      </c>
      <c r="P580" s="31"/>
      <c r="Q580" s="31"/>
      <c r="R580" s="31"/>
      <c r="S580" s="31"/>
      <c r="T580" s="31"/>
      <c r="U580" s="31"/>
    </row>
    <row r="581" spans="1:52" ht="12.5" customHeight="1">
      <c r="C581" s="2" t="s">
        <v>676</v>
      </c>
      <c r="O581" s="176" t="e">
        <f t="shared" si="2"/>
        <v>#REF!</v>
      </c>
      <c r="P581" s="31"/>
      <c r="Q581" s="31"/>
      <c r="R581" s="31"/>
      <c r="S581" s="31"/>
      <c r="T581" s="31"/>
      <c r="U581" s="31"/>
      <c r="V581" s="31"/>
      <c r="W581" s="31"/>
      <c r="X581" s="31"/>
      <c r="Y581" s="31"/>
      <c r="Z581" s="31"/>
      <c r="AA581" s="31"/>
      <c r="AB581" s="31"/>
      <c r="AC581" s="31"/>
      <c r="AD581" s="31"/>
      <c r="AE581" s="31"/>
      <c r="AF581" s="31"/>
      <c r="AG581" s="31"/>
      <c r="AH581" s="31"/>
      <c r="AI581" s="31"/>
      <c r="AJ581" s="31"/>
      <c r="AK581" s="31"/>
      <c r="AL581" s="31"/>
      <c r="AM581" s="31"/>
      <c r="AN581" s="31"/>
      <c r="AO581" s="31"/>
      <c r="AP581" s="31"/>
      <c r="AQ581" s="31"/>
      <c r="AR581" s="31"/>
    </row>
    <row r="582" spans="1:52" ht="12.5" customHeight="1">
      <c r="C582" s="2" t="s">
        <v>677</v>
      </c>
      <c r="O582" s="176" t="e">
        <f t="shared" si="2"/>
        <v>#REF!</v>
      </c>
      <c r="P582" s="31"/>
      <c r="Q582" s="31"/>
      <c r="R582" s="31"/>
      <c r="S582" s="31"/>
      <c r="T582" s="31"/>
      <c r="U582" s="31"/>
      <c r="V582" s="31"/>
      <c r="W582" s="31"/>
      <c r="X582" s="31"/>
      <c r="Y582" s="31"/>
      <c r="Z582" s="31"/>
      <c r="AA582" s="31"/>
      <c r="AB582" s="31"/>
      <c r="AC582" s="31"/>
      <c r="AD582" s="31"/>
      <c r="AE582" s="31"/>
      <c r="AF582" s="31"/>
      <c r="AG582" s="31"/>
      <c r="AH582" s="31"/>
      <c r="AI582" s="31"/>
      <c r="AJ582" s="31"/>
      <c r="AK582" s="31"/>
      <c r="AL582" s="31"/>
      <c r="AM582" s="31"/>
      <c r="AN582" s="31"/>
      <c r="AO582" s="31"/>
      <c r="AP582" s="31"/>
      <c r="AQ582" s="31"/>
      <c r="AR582" s="31"/>
    </row>
    <row r="583" spans="1:52" ht="6"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8"/>
    </row>
    <row r="584" spans="1:52" ht="6" customHeight="1"/>
    <row r="585" spans="1:52" ht="12.5" customHeight="1">
      <c r="A585" s="2" t="s">
        <v>185</v>
      </c>
    </row>
    <row r="586" spans="1:52" ht="12.5" customHeight="1">
      <c r="B586" s="2" t="s">
        <v>255</v>
      </c>
    </row>
    <row r="587" spans="1:52" ht="12.5" customHeight="1">
      <c r="C587" s="2" t="s">
        <v>196</v>
      </c>
      <c r="O587" s="176" t="s">
        <v>197</v>
      </c>
      <c r="S587" s="2" t="s">
        <v>198</v>
      </c>
      <c r="AD587" s="176" t="s">
        <v>663</v>
      </c>
      <c r="AI587" s="176" t="s">
        <v>199</v>
      </c>
      <c r="AM587" s="517" t="e">
        <f>AM74</f>
        <v>#REF!</v>
      </c>
      <c r="AN587" s="8"/>
      <c r="AO587" s="8"/>
      <c r="AP587" s="8"/>
      <c r="AQ587" s="8"/>
      <c r="AR587" s="176" t="s">
        <v>190</v>
      </c>
    </row>
    <row r="588" spans="1:52" ht="12.5" customHeight="1">
      <c r="C588" s="2" t="s">
        <v>194</v>
      </c>
      <c r="O588" s="515" t="e">
        <f>O75</f>
        <v>#REF!</v>
      </c>
      <c r="P588" s="8"/>
      <c r="Q588" s="8"/>
      <c r="R588" s="8"/>
      <c r="S588" s="8"/>
      <c r="T588" s="8"/>
      <c r="AI588" s="176"/>
    </row>
    <row r="589" spans="1:52" ht="12.5" customHeight="1">
      <c r="C589" s="2" t="s">
        <v>286</v>
      </c>
      <c r="O589" s="176" t="e">
        <f>O578</f>
        <v>#REF!</v>
      </c>
      <c r="Z589" s="2" t="e">
        <f>Z578</f>
        <v>#REF!</v>
      </c>
      <c r="AI589" s="176" t="s">
        <v>199</v>
      </c>
      <c r="AM589" s="517" t="e">
        <f>AM76</f>
        <v>#REF!</v>
      </c>
      <c r="AN589" s="8"/>
      <c r="AO589" s="8"/>
      <c r="AP589" s="8"/>
      <c r="AQ589" s="8"/>
      <c r="AR589" s="176" t="s">
        <v>190</v>
      </c>
    </row>
    <row r="590" spans="1:52" ht="12.5" customHeight="1">
      <c r="C590" s="2" t="s">
        <v>675</v>
      </c>
      <c r="O590" s="176" t="e">
        <f>O77</f>
        <v>#REF!</v>
      </c>
      <c r="P590" s="31"/>
      <c r="Q590" s="31"/>
      <c r="R590" s="31"/>
      <c r="S590" s="31"/>
      <c r="T590" s="31"/>
      <c r="U590" s="31"/>
      <c r="V590" s="31"/>
      <c r="W590" s="31"/>
      <c r="X590" s="31"/>
      <c r="Y590" s="31"/>
      <c r="Z590" s="31"/>
      <c r="AA590" s="31"/>
      <c r="AB590" s="31"/>
      <c r="AC590" s="31"/>
      <c r="AD590" s="31"/>
      <c r="AE590" s="31"/>
      <c r="AF590" s="31"/>
      <c r="AG590" s="31"/>
      <c r="AH590" s="31"/>
      <c r="AI590" s="31"/>
      <c r="AJ590" s="31"/>
      <c r="AK590" s="31"/>
      <c r="AL590" s="31"/>
      <c r="AM590" s="31"/>
      <c r="AN590" s="31"/>
      <c r="AO590" s="31"/>
      <c r="AP590" s="31"/>
      <c r="AQ590" s="31"/>
    </row>
    <row r="591" spans="1:52" ht="12.5" customHeight="1">
      <c r="C591" s="2" t="s">
        <v>167</v>
      </c>
      <c r="O591" s="515" t="e">
        <f>O78</f>
        <v>#REF!</v>
      </c>
      <c r="P591" s="8"/>
      <c r="Q591" s="31"/>
      <c r="R591" s="31"/>
      <c r="S591" s="31"/>
      <c r="T591" s="31"/>
      <c r="U591" s="31"/>
    </row>
    <row r="592" spans="1:52" ht="12.5" customHeight="1">
      <c r="C592" s="2" t="s">
        <v>676</v>
      </c>
      <c r="O592" s="176" t="e">
        <f>O79</f>
        <v>#REF!</v>
      </c>
      <c r="P592" s="31"/>
      <c r="Q592" s="31"/>
      <c r="R592" s="31"/>
      <c r="S592" s="31"/>
      <c r="T592" s="31"/>
      <c r="U592" s="31"/>
      <c r="V592" s="31"/>
      <c r="W592" s="31"/>
      <c r="X592" s="31"/>
      <c r="Y592" s="31"/>
      <c r="Z592" s="31"/>
      <c r="AA592" s="31"/>
      <c r="AB592" s="31"/>
      <c r="AC592" s="31"/>
      <c r="AD592" s="31"/>
      <c r="AE592" s="31"/>
      <c r="AF592" s="31"/>
      <c r="AG592" s="31"/>
      <c r="AH592" s="31"/>
      <c r="AI592" s="31"/>
      <c r="AJ592" s="31"/>
      <c r="AK592" s="31"/>
      <c r="AL592" s="31"/>
      <c r="AM592" s="31"/>
      <c r="AN592" s="31"/>
      <c r="AO592" s="31"/>
      <c r="AP592" s="31"/>
      <c r="AQ592" s="8"/>
    </row>
    <row r="593" spans="1:51" ht="12.5" customHeight="1">
      <c r="C593" s="2" t="s">
        <v>677</v>
      </c>
      <c r="O593" s="176" t="e">
        <f>O80</f>
        <v>#REF!</v>
      </c>
      <c r="P593" s="31"/>
      <c r="Q593" s="31"/>
      <c r="R593" s="31"/>
      <c r="S593" s="31"/>
      <c r="T593" s="31"/>
      <c r="U593" s="31"/>
      <c r="V593" s="31"/>
      <c r="W593" s="31"/>
      <c r="X593" s="31"/>
      <c r="Y593" s="31"/>
      <c r="Z593" s="31"/>
      <c r="AA593" s="31"/>
      <c r="AB593" s="31"/>
      <c r="AC593" s="31"/>
      <c r="AD593" s="31"/>
      <c r="AE593" s="31"/>
      <c r="AF593" s="31"/>
      <c r="AG593" s="31"/>
      <c r="AH593" s="31"/>
      <c r="AI593" s="31"/>
      <c r="AJ593" s="31"/>
      <c r="AK593" s="31"/>
      <c r="AL593" s="31"/>
      <c r="AM593" s="31"/>
      <c r="AN593" s="31"/>
      <c r="AO593" s="31"/>
      <c r="AP593" s="31"/>
      <c r="AQ593" s="8"/>
    </row>
    <row r="594" spans="1:51" ht="12.5" customHeight="1">
      <c r="C594" s="2" t="s">
        <v>578</v>
      </c>
      <c r="P594" s="31"/>
      <c r="Q594" s="31"/>
      <c r="R594" s="31"/>
      <c r="S594" s="31"/>
      <c r="U594" s="31" t="str">
        <f>U81</f>
        <v>設計図書一式</v>
      </c>
      <c r="V594" s="31"/>
      <c r="W594" s="31"/>
      <c r="X594" s="31"/>
      <c r="Y594" s="31"/>
      <c r="Z594" s="31"/>
      <c r="AA594" s="31"/>
      <c r="AB594" s="31"/>
      <c r="AC594" s="31"/>
      <c r="AD594" s="31"/>
      <c r="AE594" s="31"/>
      <c r="AF594" s="31"/>
      <c r="AG594" s="31"/>
      <c r="AH594" s="31"/>
      <c r="AI594" s="31"/>
      <c r="AJ594" s="31"/>
      <c r="AK594" s="31"/>
      <c r="AL594" s="31"/>
      <c r="AM594" s="31"/>
      <c r="AN594" s="31"/>
      <c r="AO594" s="31"/>
      <c r="AP594" s="31"/>
      <c r="AQ594" s="8"/>
    </row>
    <row r="595" spans="1:51" ht="6" customHeight="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8"/>
    </row>
    <row r="596" spans="1:51" ht="12.5" customHeight="1">
      <c r="B596" s="2" t="s">
        <v>546</v>
      </c>
      <c r="O596" s="31"/>
      <c r="P596" s="2" t="e">
        <f>P83</f>
        <v>#REF!</v>
      </c>
      <c r="Q596" s="31"/>
      <c r="S596" s="31"/>
      <c r="T596" s="31"/>
      <c r="U596" s="31"/>
      <c r="V596" s="31"/>
      <c r="W596" s="31"/>
      <c r="X596" s="31"/>
      <c r="Y596" s="31"/>
      <c r="AA596" s="31"/>
      <c r="AB596" s="31"/>
      <c r="AC596" s="31"/>
      <c r="AD596" s="31"/>
      <c r="AE596" s="31"/>
      <c r="AF596" s="31"/>
      <c r="AG596" s="31"/>
      <c r="AH596" s="31"/>
      <c r="AI596" s="31"/>
      <c r="AJ596" s="31"/>
      <c r="AK596" s="31"/>
      <c r="AL596" s="31"/>
      <c r="AM596" s="31"/>
      <c r="AN596" s="31"/>
      <c r="AO596" s="31"/>
      <c r="AP596" s="31"/>
      <c r="AQ596" s="8"/>
    </row>
    <row r="597" spans="1:51" ht="12.5" customHeight="1">
      <c r="C597" s="2" t="s">
        <v>196</v>
      </c>
      <c r="O597" s="2" t="s">
        <v>197</v>
      </c>
      <c r="S597" s="2" t="s">
        <v>198</v>
      </c>
      <c r="AD597" s="2" t="s">
        <v>664</v>
      </c>
      <c r="AI597" s="2" t="s">
        <v>199</v>
      </c>
      <c r="AM597" s="8" t="e">
        <f>AM84</f>
        <v>#REF!</v>
      </c>
      <c r="AN597" s="8"/>
      <c r="AO597" s="8"/>
      <c r="AP597" s="8"/>
      <c r="AQ597" s="8"/>
      <c r="AR597" s="2" t="s">
        <v>190</v>
      </c>
    </row>
    <row r="598" spans="1:51" ht="12.5" customHeight="1">
      <c r="C598" s="2" t="s">
        <v>194</v>
      </c>
      <c r="O598" s="32" t="e">
        <f>O85</f>
        <v>#REF!</v>
      </c>
      <c r="Q598" s="8"/>
      <c r="R598" s="8"/>
      <c r="S598" s="8"/>
      <c r="T598" s="8"/>
      <c r="AM598" s="31"/>
      <c r="AN598" s="31"/>
      <c r="AO598" s="31"/>
      <c r="AP598" s="31"/>
      <c r="AQ598" s="8"/>
    </row>
    <row r="599" spans="1:51" ht="12.5" customHeight="1">
      <c r="C599" s="2" t="s">
        <v>286</v>
      </c>
      <c r="O599" s="2" t="e">
        <f>O85</f>
        <v>#REF!</v>
      </c>
      <c r="Z599" s="2" t="e">
        <f>Z86</f>
        <v>#REF!</v>
      </c>
      <c r="AI599" s="2" t="s">
        <v>199</v>
      </c>
      <c r="AM599" s="8" t="e">
        <f>AM86</f>
        <v>#REF!</v>
      </c>
      <c r="AN599" s="8"/>
      <c r="AO599" s="8"/>
      <c r="AP599" s="8"/>
      <c r="AQ599" s="8"/>
      <c r="AR599" s="2" t="s">
        <v>190</v>
      </c>
    </row>
    <row r="600" spans="1:51" ht="12.5" customHeight="1">
      <c r="C600" s="2" t="s">
        <v>675</v>
      </c>
      <c r="O600" s="31" t="e">
        <f>O87</f>
        <v>#REF!</v>
      </c>
      <c r="Q600" s="31"/>
      <c r="R600" s="31"/>
      <c r="S600" s="31"/>
      <c r="T600" s="31"/>
      <c r="U600" s="31"/>
      <c r="V600" s="31"/>
      <c r="W600" s="31"/>
      <c r="X600" s="31"/>
      <c r="Y600" s="31"/>
      <c r="Z600" s="31"/>
      <c r="AA600" s="31"/>
      <c r="AB600" s="31"/>
      <c r="AC600" s="31"/>
      <c r="AD600" s="31"/>
      <c r="AE600" s="31"/>
      <c r="AF600" s="31"/>
      <c r="AG600" s="31"/>
      <c r="AH600" s="31"/>
      <c r="AI600" s="31"/>
      <c r="AJ600" s="31"/>
      <c r="AK600" s="31"/>
      <c r="AL600" s="31"/>
      <c r="AM600" s="31"/>
      <c r="AN600" s="31"/>
      <c r="AO600" s="31"/>
      <c r="AP600" s="31"/>
      <c r="AQ600" s="8"/>
    </row>
    <row r="601" spans="1:51" ht="12.5" customHeight="1">
      <c r="C601" s="2" t="s">
        <v>167</v>
      </c>
      <c r="O601" s="32" t="e">
        <f>O88</f>
        <v>#REF!</v>
      </c>
      <c r="Q601" s="31"/>
      <c r="R601" s="31"/>
      <c r="S601" s="31"/>
      <c r="T601" s="31"/>
      <c r="U601" s="31"/>
      <c r="AM601" s="31"/>
      <c r="AN601" s="31"/>
      <c r="AO601" s="31"/>
      <c r="AP601" s="31"/>
      <c r="AQ601" s="8"/>
    </row>
    <row r="602" spans="1:51" ht="12.5" customHeight="1">
      <c r="C602" s="2" t="s">
        <v>676</v>
      </c>
      <c r="O602" s="31" t="e">
        <f>O89</f>
        <v>#REF!</v>
      </c>
      <c r="Q602" s="31"/>
      <c r="R602" s="31"/>
      <c r="S602" s="31"/>
      <c r="T602" s="31"/>
      <c r="U602" s="31"/>
      <c r="V602" s="31"/>
      <c r="W602" s="31"/>
      <c r="X602" s="31"/>
      <c r="Y602" s="31"/>
      <c r="Z602" s="31"/>
      <c r="AA602" s="31"/>
      <c r="AB602" s="31"/>
      <c r="AC602" s="31"/>
      <c r="AD602" s="31"/>
      <c r="AE602" s="31"/>
      <c r="AF602" s="31"/>
      <c r="AG602" s="31"/>
      <c r="AH602" s="31"/>
      <c r="AI602" s="31"/>
      <c r="AJ602" s="31"/>
      <c r="AK602" s="31"/>
      <c r="AL602" s="31"/>
      <c r="AM602" s="31"/>
      <c r="AN602" s="31"/>
      <c r="AO602" s="31"/>
      <c r="AP602" s="31"/>
      <c r="AQ602" s="8"/>
    </row>
    <row r="603" spans="1:51" ht="12.5" customHeight="1">
      <c r="C603" s="2" t="s">
        <v>677</v>
      </c>
      <c r="O603" s="31" t="e">
        <f>O90</f>
        <v>#REF!</v>
      </c>
      <c r="Q603" s="31"/>
      <c r="R603" s="31"/>
      <c r="S603" s="31"/>
      <c r="T603" s="31"/>
      <c r="U603" s="31"/>
      <c r="V603" s="31"/>
      <c r="W603" s="31"/>
      <c r="X603" s="31"/>
      <c r="Y603" s="31"/>
      <c r="Z603" s="31"/>
      <c r="AA603" s="31"/>
      <c r="AB603" s="31"/>
      <c r="AC603" s="31"/>
      <c r="AD603" s="31"/>
      <c r="AE603" s="31"/>
      <c r="AF603" s="31"/>
      <c r="AG603" s="31"/>
      <c r="AH603" s="31"/>
      <c r="AI603" s="31"/>
      <c r="AJ603" s="31"/>
      <c r="AK603" s="31"/>
      <c r="AL603" s="31"/>
      <c r="AM603" s="31"/>
      <c r="AN603" s="31"/>
      <c r="AO603" s="31"/>
      <c r="AP603" s="31"/>
      <c r="AQ603" s="8"/>
    </row>
    <row r="604" spans="1:51" ht="12.5" customHeight="1">
      <c r="C604" s="2" t="s">
        <v>578</v>
      </c>
      <c r="Q604" s="31"/>
      <c r="R604" s="31"/>
      <c r="S604" s="31"/>
      <c r="U604" s="31" t="e">
        <f>U91</f>
        <v>#REF!</v>
      </c>
      <c r="V604" s="31"/>
      <c r="W604" s="31"/>
      <c r="X604" s="31"/>
      <c r="Y604" s="31"/>
      <c r="Z604" s="31"/>
      <c r="AA604" s="31"/>
      <c r="AB604" s="31"/>
      <c r="AC604" s="31"/>
      <c r="AD604" s="31"/>
      <c r="AE604" s="31"/>
      <c r="AF604" s="31"/>
      <c r="AG604" s="31"/>
      <c r="AH604" s="31"/>
      <c r="AI604" s="31"/>
      <c r="AJ604" s="31"/>
      <c r="AK604" s="31"/>
      <c r="AL604" s="31"/>
      <c r="AM604" s="31"/>
      <c r="AN604" s="31"/>
      <c r="AO604" s="31"/>
      <c r="AP604" s="31"/>
      <c r="AQ604" s="8"/>
    </row>
    <row r="605" spans="1:51" ht="6" customHeight="1">
      <c r="A605" s="33"/>
      <c r="B605" s="33"/>
      <c r="C605" s="33"/>
      <c r="D605" s="33"/>
      <c r="E605" s="33"/>
      <c r="F605" s="33"/>
      <c r="G605" s="33"/>
      <c r="H605" s="33"/>
      <c r="I605" s="33"/>
      <c r="J605" s="33"/>
      <c r="K605" s="33"/>
      <c r="L605" s="33"/>
      <c r="M605" s="33"/>
      <c r="N605" s="33"/>
      <c r="O605" s="34"/>
      <c r="P605" s="33"/>
      <c r="Q605" s="34"/>
      <c r="R605" s="34"/>
      <c r="S605" s="34"/>
      <c r="T605" s="34"/>
      <c r="U605" s="34"/>
      <c r="V605" s="34"/>
      <c r="W605" s="34"/>
      <c r="X605" s="34"/>
      <c r="Y605" s="34"/>
      <c r="Z605" s="34"/>
      <c r="AA605" s="34"/>
      <c r="AB605" s="34"/>
      <c r="AC605" s="34"/>
      <c r="AD605" s="34"/>
      <c r="AE605" s="34"/>
      <c r="AF605" s="34"/>
      <c r="AG605" s="34"/>
      <c r="AH605" s="34"/>
      <c r="AI605" s="34"/>
      <c r="AJ605" s="34"/>
      <c r="AK605" s="34"/>
      <c r="AL605" s="34"/>
      <c r="AM605" s="34"/>
      <c r="AN605" s="34"/>
      <c r="AO605" s="34"/>
      <c r="AP605" s="34"/>
      <c r="AQ605" s="35"/>
      <c r="AR605" s="33"/>
      <c r="AS605" s="33"/>
      <c r="AT605" s="33"/>
      <c r="AU605" s="33"/>
      <c r="AV605" s="33"/>
      <c r="AW605" s="33"/>
      <c r="AX605" s="33"/>
      <c r="AY605" s="33"/>
    </row>
    <row r="606" spans="1:51" ht="6" customHeight="1">
      <c r="A606" s="14"/>
      <c r="B606" s="14"/>
      <c r="C606" s="14"/>
      <c r="D606" s="14"/>
      <c r="E606" s="14"/>
      <c r="F606" s="14"/>
      <c r="G606" s="14"/>
      <c r="H606" s="14"/>
      <c r="I606" s="14"/>
      <c r="J606" s="14"/>
      <c r="K606" s="14"/>
      <c r="L606" s="14"/>
      <c r="M606" s="14"/>
      <c r="N606" s="14"/>
      <c r="O606" s="36"/>
      <c r="P606" s="14"/>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7"/>
      <c r="AR606" s="14"/>
      <c r="AS606" s="14"/>
      <c r="AT606" s="14"/>
      <c r="AU606" s="14"/>
      <c r="AV606" s="14"/>
      <c r="AW606" s="14"/>
      <c r="AX606" s="14"/>
      <c r="AY606" s="14"/>
    </row>
    <row r="607" spans="1:51" ht="12.5" customHeight="1">
      <c r="C607" s="2" t="s">
        <v>196</v>
      </c>
      <c r="O607" s="2" t="s">
        <v>197</v>
      </c>
      <c r="S607" s="2" t="s">
        <v>198</v>
      </c>
      <c r="AD607" s="2" t="s">
        <v>663</v>
      </c>
      <c r="AI607" s="2" t="s">
        <v>199</v>
      </c>
      <c r="AM607" s="38" t="e">
        <f>AM94</f>
        <v>#REF!</v>
      </c>
      <c r="AN607" s="8"/>
      <c r="AO607" s="8"/>
      <c r="AP607" s="8"/>
      <c r="AQ607" s="8"/>
      <c r="AR607" s="2" t="s">
        <v>190</v>
      </c>
    </row>
    <row r="608" spans="1:51" ht="12.5" customHeight="1">
      <c r="C608" s="2" t="s">
        <v>194</v>
      </c>
      <c r="O608" s="39" t="e">
        <f t="shared" ref="O608:O613" si="3">O95</f>
        <v>#REF!</v>
      </c>
      <c r="Q608" s="8"/>
      <c r="R608" s="8"/>
      <c r="S608" s="8"/>
      <c r="T608" s="8"/>
      <c r="AM608" s="31"/>
      <c r="AN608" s="31"/>
      <c r="AO608" s="31"/>
      <c r="AP608" s="31"/>
      <c r="AQ608" s="8"/>
    </row>
    <row r="609" spans="1:51" ht="12.5" customHeight="1">
      <c r="C609" s="2" t="s">
        <v>286</v>
      </c>
      <c r="O609" s="2" t="e">
        <f t="shared" si="3"/>
        <v>#REF!</v>
      </c>
      <c r="Z609" s="2" t="e">
        <f>Z96</f>
        <v>#REF!</v>
      </c>
      <c r="AI609" s="2" t="s">
        <v>199</v>
      </c>
      <c r="AM609" s="38" t="e">
        <f>AM96</f>
        <v>#REF!</v>
      </c>
      <c r="AN609" s="8"/>
      <c r="AO609" s="8"/>
      <c r="AP609" s="8"/>
      <c r="AQ609" s="8"/>
      <c r="AR609" s="2" t="s">
        <v>190</v>
      </c>
    </row>
    <row r="610" spans="1:51" ht="12.5" customHeight="1">
      <c r="C610" s="2" t="s">
        <v>675</v>
      </c>
      <c r="O610" s="39" t="e">
        <f t="shared" si="3"/>
        <v>#REF!</v>
      </c>
      <c r="Q610" s="31"/>
      <c r="R610" s="31"/>
      <c r="S610" s="31"/>
      <c r="T610" s="31"/>
      <c r="U610" s="31"/>
      <c r="V610" s="31"/>
      <c r="W610" s="31"/>
      <c r="X610" s="31"/>
      <c r="Y610" s="31"/>
      <c r="Z610" s="31"/>
      <c r="AA610" s="31"/>
      <c r="AB610" s="31"/>
      <c r="AC610" s="31"/>
      <c r="AD610" s="31"/>
      <c r="AE610" s="31"/>
      <c r="AF610" s="31"/>
      <c r="AG610" s="31"/>
      <c r="AH610" s="31"/>
      <c r="AI610" s="31"/>
      <c r="AJ610" s="31"/>
      <c r="AK610" s="31"/>
      <c r="AL610" s="31"/>
      <c r="AM610" s="31"/>
      <c r="AN610" s="31"/>
      <c r="AO610" s="31"/>
      <c r="AP610" s="31"/>
      <c r="AQ610" s="8"/>
    </row>
    <row r="611" spans="1:51" ht="12.5" customHeight="1">
      <c r="C611" s="2" t="s">
        <v>167</v>
      </c>
      <c r="O611" s="39" t="e">
        <f t="shared" si="3"/>
        <v>#REF!</v>
      </c>
      <c r="Q611" s="31"/>
      <c r="R611" s="31"/>
      <c r="S611" s="31"/>
      <c r="T611" s="31"/>
      <c r="U611" s="31"/>
      <c r="AM611" s="31"/>
      <c r="AN611" s="31"/>
      <c r="AO611" s="31"/>
      <c r="AP611" s="31"/>
      <c r="AQ611" s="8"/>
    </row>
    <row r="612" spans="1:51" ht="12.5" customHeight="1">
      <c r="C612" s="2" t="s">
        <v>676</v>
      </c>
      <c r="O612" s="39" t="e">
        <f t="shared" si="3"/>
        <v>#REF!</v>
      </c>
      <c r="Q612" s="31"/>
      <c r="R612" s="31"/>
      <c r="S612" s="31"/>
      <c r="T612" s="31"/>
      <c r="U612" s="31"/>
      <c r="V612" s="31"/>
      <c r="W612" s="31"/>
      <c r="X612" s="31"/>
      <c r="Y612" s="31"/>
      <c r="Z612" s="31"/>
      <c r="AA612" s="31"/>
      <c r="AB612" s="31"/>
      <c r="AC612" s="31"/>
      <c r="AD612" s="31"/>
      <c r="AE612" s="31"/>
      <c r="AF612" s="31"/>
      <c r="AG612" s="31"/>
      <c r="AH612" s="31"/>
      <c r="AI612" s="31"/>
      <c r="AJ612" s="31"/>
      <c r="AK612" s="31"/>
      <c r="AL612" s="31"/>
      <c r="AM612" s="31"/>
      <c r="AN612" s="31"/>
      <c r="AO612" s="31"/>
      <c r="AP612" s="31"/>
      <c r="AQ612" s="8"/>
    </row>
    <row r="613" spans="1:51" ht="12.5" customHeight="1">
      <c r="C613" s="2" t="s">
        <v>677</v>
      </c>
      <c r="O613" s="39" t="e">
        <f t="shared" si="3"/>
        <v>#REF!</v>
      </c>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8"/>
    </row>
    <row r="614" spans="1:51" ht="12.5" customHeight="1">
      <c r="C614" s="2" t="s">
        <v>578</v>
      </c>
      <c r="O614" s="31"/>
      <c r="R614" s="31"/>
      <c r="S614" s="31"/>
      <c r="U614" s="39" t="e">
        <f>U101</f>
        <v>#REF!</v>
      </c>
      <c r="V614" s="31"/>
      <c r="W614" s="31"/>
      <c r="X614" s="31"/>
      <c r="Y614" s="31"/>
      <c r="Z614" s="31"/>
      <c r="AA614" s="31"/>
      <c r="AB614" s="31"/>
      <c r="AC614" s="31"/>
      <c r="AD614" s="31"/>
      <c r="AE614" s="31"/>
      <c r="AF614" s="31"/>
      <c r="AG614" s="31"/>
      <c r="AH614" s="31"/>
      <c r="AI614" s="31"/>
      <c r="AJ614" s="31"/>
      <c r="AK614" s="31"/>
      <c r="AL614" s="31"/>
      <c r="AM614" s="31"/>
      <c r="AN614" s="31"/>
      <c r="AO614" s="31"/>
      <c r="AP614" s="31"/>
      <c r="AQ614" s="8"/>
    </row>
    <row r="615" spans="1:51" ht="6" customHeight="1">
      <c r="A615" s="33"/>
      <c r="B615" s="33"/>
      <c r="C615" s="33"/>
      <c r="D615" s="33"/>
      <c r="E615" s="33"/>
      <c r="F615" s="33"/>
      <c r="G615" s="33"/>
      <c r="H615" s="33"/>
      <c r="I615" s="33"/>
      <c r="J615" s="33"/>
      <c r="K615" s="33"/>
      <c r="L615" s="33"/>
      <c r="M615" s="33"/>
      <c r="N615" s="33"/>
      <c r="O615" s="34"/>
      <c r="P615" s="33"/>
      <c r="Q615" s="34"/>
      <c r="R615" s="34"/>
      <c r="S615" s="34"/>
      <c r="T615" s="34"/>
      <c r="U615" s="34"/>
      <c r="V615" s="34"/>
      <c r="W615" s="34"/>
      <c r="X615" s="34"/>
      <c r="Y615" s="34"/>
      <c r="Z615" s="34"/>
      <c r="AA615" s="34"/>
      <c r="AB615" s="34"/>
      <c r="AC615" s="34"/>
      <c r="AD615" s="34"/>
      <c r="AE615" s="34"/>
      <c r="AF615" s="34"/>
      <c r="AG615" s="34"/>
      <c r="AH615" s="34"/>
      <c r="AI615" s="34"/>
      <c r="AJ615" s="34"/>
      <c r="AK615" s="34"/>
      <c r="AL615" s="34"/>
      <c r="AM615" s="34"/>
      <c r="AN615" s="34"/>
      <c r="AO615" s="34"/>
      <c r="AP615" s="34"/>
      <c r="AQ615" s="35"/>
      <c r="AR615" s="33"/>
      <c r="AS615" s="33"/>
      <c r="AT615" s="33"/>
      <c r="AU615" s="33"/>
      <c r="AV615" s="33"/>
      <c r="AW615" s="33"/>
      <c r="AX615" s="33"/>
      <c r="AY615" s="33"/>
    </row>
    <row r="616" spans="1:51" ht="6" customHeight="1">
      <c r="A616" s="14"/>
      <c r="B616" s="14"/>
      <c r="C616" s="14"/>
      <c r="D616" s="14"/>
      <c r="E616" s="14"/>
      <c r="F616" s="14"/>
      <c r="G616" s="14"/>
      <c r="H616" s="14"/>
      <c r="I616" s="14"/>
      <c r="J616" s="14"/>
      <c r="K616" s="14"/>
      <c r="L616" s="14"/>
      <c r="M616" s="14"/>
      <c r="N616" s="14"/>
      <c r="O616" s="36"/>
      <c r="P616" s="14"/>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7"/>
      <c r="AR616" s="14"/>
      <c r="AS616" s="14"/>
      <c r="AT616" s="14"/>
      <c r="AU616" s="14"/>
      <c r="AV616" s="14"/>
      <c r="AW616" s="14"/>
      <c r="AX616" s="14"/>
      <c r="AY616" s="14"/>
    </row>
    <row r="617" spans="1:51" ht="12.5" customHeight="1">
      <c r="C617" s="2" t="s">
        <v>196</v>
      </c>
      <c r="O617" s="2" t="s">
        <v>197</v>
      </c>
      <c r="S617" s="2" t="s">
        <v>198</v>
      </c>
      <c r="AD617" s="2" t="str">
        <f>AD607</f>
        <v>(大臣)</v>
      </c>
      <c r="AI617" s="2" t="s">
        <v>199</v>
      </c>
      <c r="AM617" s="38" t="e">
        <f>AM104</f>
        <v>#REF!</v>
      </c>
      <c r="AN617" s="8"/>
      <c r="AO617" s="8"/>
      <c r="AP617" s="8"/>
      <c r="AQ617" s="8"/>
      <c r="AR617" s="2" t="s">
        <v>190</v>
      </c>
    </row>
    <row r="618" spans="1:51" ht="12.5" customHeight="1">
      <c r="C618" s="2" t="s">
        <v>194</v>
      </c>
      <c r="O618" s="39" t="e">
        <f t="shared" ref="O618:O623" si="4">O105</f>
        <v>#REF!</v>
      </c>
      <c r="Q618" s="8"/>
      <c r="R618" s="8"/>
      <c r="S618" s="8"/>
      <c r="T618" s="8"/>
      <c r="AM618" s="31"/>
      <c r="AN618" s="31"/>
      <c r="AO618" s="31"/>
      <c r="AP618" s="31"/>
      <c r="AQ618" s="8"/>
    </row>
    <row r="619" spans="1:51" ht="12.5" customHeight="1">
      <c r="C619" s="2" t="s">
        <v>286</v>
      </c>
      <c r="O619" s="2" t="e">
        <f t="shared" si="4"/>
        <v>#REF!</v>
      </c>
      <c r="Z619" s="2" t="e">
        <f>Z106</f>
        <v>#REF!</v>
      </c>
      <c r="AI619" s="2" t="s">
        <v>199</v>
      </c>
      <c r="AM619" s="38" t="e">
        <f>AM106</f>
        <v>#REF!</v>
      </c>
      <c r="AN619" s="8"/>
      <c r="AO619" s="8"/>
      <c r="AP619" s="8"/>
      <c r="AQ619" s="8"/>
      <c r="AR619" s="2" t="s">
        <v>190</v>
      </c>
    </row>
    <row r="620" spans="1:51" ht="12.5" customHeight="1">
      <c r="C620" s="2" t="s">
        <v>675</v>
      </c>
      <c r="O620" s="39" t="e">
        <f t="shared" si="4"/>
        <v>#REF!</v>
      </c>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8"/>
    </row>
    <row r="621" spans="1:51" ht="12.5" customHeight="1">
      <c r="C621" s="2" t="s">
        <v>167</v>
      </c>
      <c r="O621" s="39" t="e">
        <f t="shared" si="4"/>
        <v>#REF!</v>
      </c>
      <c r="Q621" s="31"/>
      <c r="R621" s="31"/>
      <c r="S621" s="31"/>
      <c r="T621" s="31"/>
      <c r="U621" s="31"/>
      <c r="AM621" s="31"/>
      <c r="AN621" s="31"/>
      <c r="AO621" s="31"/>
      <c r="AP621" s="31"/>
      <c r="AQ621" s="8"/>
    </row>
    <row r="622" spans="1:51" ht="12.5" customHeight="1">
      <c r="C622" s="2" t="s">
        <v>676</v>
      </c>
      <c r="O622" s="39" t="e">
        <f t="shared" si="4"/>
        <v>#REF!</v>
      </c>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8"/>
    </row>
    <row r="623" spans="1:51" ht="12.5" customHeight="1">
      <c r="C623" s="2" t="s">
        <v>677</v>
      </c>
      <c r="O623" s="39" t="e">
        <f t="shared" si="4"/>
        <v>#REF!</v>
      </c>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8"/>
    </row>
    <row r="624" spans="1:51" ht="12.5" customHeight="1">
      <c r="C624" s="2" t="s">
        <v>578</v>
      </c>
      <c r="O624" s="31"/>
      <c r="Q624" s="31"/>
      <c r="R624" s="31"/>
      <c r="S624" s="31"/>
      <c r="U624" s="40" t="e">
        <f>U111</f>
        <v>#REF!</v>
      </c>
      <c r="V624" s="31"/>
      <c r="W624" s="31"/>
      <c r="X624" s="31"/>
      <c r="Y624" s="31"/>
      <c r="Z624" s="31"/>
      <c r="AA624" s="31"/>
      <c r="AB624" s="31"/>
      <c r="AC624" s="31"/>
      <c r="AD624" s="31"/>
      <c r="AE624" s="31"/>
      <c r="AF624" s="31"/>
      <c r="AG624" s="31"/>
      <c r="AH624" s="31"/>
      <c r="AI624" s="31"/>
      <c r="AJ624" s="31"/>
      <c r="AK624" s="31"/>
      <c r="AL624" s="31"/>
      <c r="AM624" s="31"/>
      <c r="AN624" s="31"/>
      <c r="AO624" s="31"/>
      <c r="AP624" s="31"/>
      <c r="AQ624" s="8"/>
    </row>
    <row r="625" spans="15:43" s="14" customFormat="1" ht="6" customHeight="1">
      <c r="O625" s="36"/>
      <c r="Q625" s="36"/>
      <c r="R625" s="36"/>
      <c r="S625" s="36"/>
      <c r="T625" s="36"/>
      <c r="U625" s="36"/>
      <c r="V625" s="36"/>
      <c r="W625" s="36"/>
      <c r="X625" s="36"/>
      <c r="Y625" s="36"/>
      <c r="Z625" s="36"/>
      <c r="AA625" s="36"/>
      <c r="AB625" s="36"/>
      <c r="AC625" s="36"/>
      <c r="AD625" s="36"/>
      <c r="AE625" s="36"/>
      <c r="AF625" s="36"/>
      <c r="AG625" s="36"/>
      <c r="AH625" s="36"/>
      <c r="AI625" s="36"/>
      <c r="AJ625" s="36"/>
      <c r="AK625" s="36"/>
      <c r="AL625" s="36"/>
      <c r="AM625" s="36"/>
      <c r="AN625" s="36"/>
      <c r="AO625" s="36"/>
      <c r="AP625" s="36"/>
      <c r="AQ625" s="37"/>
    </row>
  </sheetData>
  <sheetProtection password="EAD3" sheet="1" objects="1" scenarios="1" selectLockedCells="1" selectUnlockedCells="1"/>
  <mergeCells count="23">
    <mergeCell ref="G556:V556"/>
    <mergeCell ref="L531:S531"/>
    <mergeCell ref="V531:AB531"/>
    <mergeCell ref="T524:Z524"/>
    <mergeCell ref="B261:J261"/>
    <mergeCell ref="P267:Q267"/>
    <mergeCell ref="P268:Q268"/>
    <mergeCell ref="I549:AB549"/>
    <mergeCell ref="I548:AB548"/>
    <mergeCell ref="C37:N37"/>
    <mergeCell ref="C40:N40"/>
    <mergeCell ref="T528:Z528"/>
    <mergeCell ref="T529:Z529"/>
    <mergeCell ref="V530:X530"/>
    <mergeCell ref="I260:J260"/>
    <mergeCell ref="AM37:AX37"/>
    <mergeCell ref="AM40:AX40"/>
    <mergeCell ref="V255:Z255"/>
    <mergeCell ref="V256:Z256"/>
    <mergeCell ref="AG530:AI530"/>
    <mergeCell ref="X302:AC302"/>
    <mergeCell ref="X282:AC282"/>
    <mergeCell ref="W521:X521"/>
  </mergeCells>
  <phoneticPr fontId="2"/>
  <printOptions gridLinesSet="0"/>
  <pageMargins left="0.9055118110236221" right="0.43" top="0.28703703703703703" bottom="0.23148148148148148" header="0.19" footer="0.19"/>
  <pageSetup paperSize="9" orientation="portrait" horizontalDpi="300" verticalDpi="0"/>
  <rowBreaks count="10" manualBreakCount="10">
    <brk id="49" max="16383" man="1"/>
    <brk id="113" max="50" man="1"/>
    <brk id="166" max="16383" man="1"/>
    <brk id="232" max="16383" man="1"/>
    <brk id="319" max="50" man="1"/>
    <brk id="342" max="16383" man="1"/>
    <brk id="426" max="16383" man="1"/>
    <brk id="470" max="16383" man="1"/>
    <brk id="515" max="50" man="1"/>
    <brk id="562" max="50"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38"/>
  <sheetViews>
    <sheetView showGridLines="0" tabSelected="1" defaultGridColor="0" colorId="8" zoomScale="150" zoomScaleNormal="150" zoomScalePageLayoutView="150" workbookViewId="0">
      <selection activeCell="H5" sqref="H5:K5"/>
    </sheetView>
  </sheetViews>
  <sheetFormatPr baseColWidth="12" defaultColWidth="8.6640625" defaultRowHeight="14" x14ac:dyDescent="0"/>
  <cols>
    <col min="1" max="1" width="8.6640625" style="87" customWidth="1"/>
    <col min="2" max="2" width="8.83203125" style="87" customWidth="1"/>
    <col min="3" max="3" width="8.83203125" style="187" customWidth="1"/>
    <col min="4" max="4" width="8.83203125" style="87" customWidth="1"/>
    <col min="5" max="8" width="2.83203125" style="87" customWidth="1"/>
    <col min="9" max="11" width="8.83203125" style="105" customWidth="1"/>
    <col min="12" max="12" width="2.6640625" style="105" customWidth="1"/>
    <col min="13" max="13" width="8.6640625" style="87" hidden="1" customWidth="1"/>
    <col min="14" max="14" width="5.6640625" style="87" hidden="1" customWidth="1"/>
    <col min="15" max="18" width="8.6640625" style="87" hidden="1" customWidth="1"/>
    <col min="19" max="16384" width="8.6640625" style="87"/>
  </cols>
  <sheetData>
    <row r="1" spans="1:18" s="96" customFormat="1" ht="20" thickTop="1">
      <c r="A1" s="91" t="s">
        <v>719</v>
      </c>
      <c r="B1" s="92"/>
      <c r="C1" s="93"/>
      <c r="D1" s="92"/>
      <c r="E1" s="92"/>
      <c r="F1" s="92"/>
      <c r="G1" s="92"/>
      <c r="H1" s="92"/>
      <c r="I1" s="94"/>
      <c r="J1" s="95" t="s">
        <v>476</v>
      </c>
      <c r="K1" s="95"/>
      <c r="M1" s="97"/>
    </row>
    <row r="2" spans="1:18" ht="11.5" customHeight="1">
      <c r="A2" s="98" t="s">
        <v>58</v>
      </c>
      <c r="B2" s="98"/>
      <c r="C2" s="99" t="s">
        <v>544</v>
      </c>
      <c r="D2" s="100" t="s">
        <v>703</v>
      </c>
      <c r="E2" s="101" t="s">
        <v>478</v>
      </c>
      <c r="F2" s="100" t="s">
        <v>92</v>
      </c>
      <c r="G2" s="102" t="s">
        <v>479</v>
      </c>
      <c r="H2" s="103" t="s">
        <v>421</v>
      </c>
      <c r="I2" s="104" t="s">
        <v>480</v>
      </c>
      <c r="K2" s="106"/>
      <c r="L2" s="107"/>
      <c r="M2" s="104"/>
      <c r="N2" s="104"/>
      <c r="O2" s="104"/>
      <c r="P2" s="104"/>
      <c r="Q2" s="104"/>
      <c r="R2" s="104"/>
    </row>
    <row r="3" spans="1:18" s="96" customFormat="1" ht="12" customHeight="1" thickBot="1">
      <c r="A3" s="188" t="s">
        <v>235</v>
      </c>
      <c r="B3" s="642" t="s">
        <v>536</v>
      </c>
      <c r="C3" s="643"/>
      <c r="D3" s="643"/>
      <c r="E3" s="637" t="s">
        <v>229</v>
      </c>
      <c r="F3" s="638"/>
      <c r="G3" s="638"/>
      <c r="H3" s="639"/>
      <c r="I3" s="642" t="s">
        <v>91</v>
      </c>
      <c r="J3" s="643"/>
      <c r="K3" s="647"/>
      <c r="L3" s="97"/>
      <c r="M3" s="150"/>
      <c r="N3" s="150"/>
      <c r="O3" s="150"/>
      <c r="P3" s="150"/>
      <c r="Q3" s="150"/>
      <c r="R3" s="150"/>
    </row>
    <row r="4" spans="1:18" s="96" customFormat="1" ht="12" customHeight="1">
      <c r="A4" s="108" t="s">
        <v>305</v>
      </c>
      <c r="B4" s="109"/>
      <c r="C4" s="110"/>
      <c r="D4" s="111"/>
      <c r="E4" s="111"/>
      <c r="F4" s="111"/>
      <c r="G4" s="111"/>
      <c r="H4" s="111"/>
      <c r="I4" s="111"/>
      <c r="J4" s="112" t="s">
        <v>497</v>
      </c>
      <c r="K4" s="112"/>
      <c r="L4" s="97"/>
      <c r="M4" s="113" t="s">
        <v>469</v>
      </c>
      <c r="N4" s="114"/>
      <c r="O4" s="114"/>
      <c r="P4" s="114"/>
      <c r="Q4" s="114"/>
      <c r="R4" s="115"/>
    </row>
    <row r="5" spans="1:18" s="96" customFormat="1" ht="11.5" customHeight="1">
      <c r="A5" s="189" t="s">
        <v>610</v>
      </c>
      <c r="B5" s="597" t="s">
        <v>128</v>
      </c>
      <c r="C5" s="640"/>
      <c r="D5" s="641"/>
      <c r="E5" s="189" t="s">
        <v>611</v>
      </c>
      <c r="F5" s="190"/>
      <c r="G5" s="190"/>
      <c r="H5" s="597" t="s">
        <v>312</v>
      </c>
      <c r="I5" s="598"/>
      <c r="J5" s="598"/>
      <c r="K5" s="599"/>
      <c r="L5" s="97"/>
      <c r="M5" s="191" t="s">
        <v>288</v>
      </c>
      <c r="N5" s="190"/>
      <c r="O5" s="566">
        <v>178692</v>
      </c>
      <c r="P5" s="598"/>
      <c r="Q5" s="598"/>
      <c r="R5" s="599"/>
    </row>
    <row r="6" spans="1:18" s="96" customFormat="1" ht="11.5" customHeight="1">
      <c r="A6" s="192" t="s">
        <v>126</v>
      </c>
      <c r="B6" s="582" t="s">
        <v>421</v>
      </c>
      <c r="C6" s="576"/>
      <c r="D6" s="596"/>
      <c r="E6" s="192" t="s">
        <v>179</v>
      </c>
      <c r="F6" s="121"/>
      <c r="G6" s="121"/>
      <c r="H6" s="582" t="s">
        <v>421</v>
      </c>
      <c r="I6" s="577"/>
      <c r="J6" s="577"/>
      <c r="K6" s="648"/>
      <c r="L6" s="119"/>
      <c r="M6" s="120" t="s">
        <v>555</v>
      </c>
      <c r="N6" s="121"/>
      <c r="O6" s="554">
        <v>39211</v>
      </c>
      <c r="P6" s="555"/>
      <c r="Q6" s="555"/>
      <c r="R6" s="556"/>
    </row>
    <row r="7" spans="1:18" s="96" customFormat="1" ht="11.5" customHeight="1">
      <c r="A7" s="120" t="s">
        <v>597</v>
      </c>
      <c r="B7" s="644" t="s">
        <v>561</v>
      </c>
      <c r="C7" s="645"/>
      <c r="D7" s="646"/>
      <c r="E7" s="120" t="s">
        <v>607</v>
      </c>
      <c r="F7" s="121"/>
      <c r="G7" s="121"/>
      <c r="H7" s="644" t="s">
        <v>312</v>
      </c>
      <c r="I7" s="577"/>
      <c r="J7" s="577"/>
      <c r="K7" s="648"/>
      <c r="L7" s="119"/>
      <c r="M7" s="120" t="s">
        <v>556</v>
      </c>
      <c r="N7" s="121"/>
      <c r="O7" s="554" t="s">
        <v>200</v>
      </c>
      <c r="P7" s="555"/>
      <c r="Q7" s="555"/>
      <c r="R7" s="556"/>
    </row>
    <row r="8" spans="1:18" s="96" customFormat="1" ht="11.5" customHeight="1">
      <c r="A8" s="120" t="s">
        <v>535</v>
      </c>
      <c r="B8" s="582" t="s">
        <v>93</v>
      </c>
      <c r="C8" s="576"/>
      <c r="D8" s="596"/>
      <c r="E8" s="120" t="s">
        <v>535</v>
      </c>
      <c r="F8" s="121"/>
      <c r="G8" s="121"/>
      <c r="H8" s="582" t="s">
        <v>423</v>
      </c>
      <c r="I8" s="577"/>
      <c r="J8" s="577"/>
      <c r="K8" s="648"/>
      <c r="L8" s="119"/>
      <c r="M8" s="120" t="s">
        <v>453</v>
      </c>
      <c r="N8" s="121"/>
      <c r="O8" s="554" t="s">
        <v>531</v>
      </c>
      <c r="P8" s="555"/>
      <c r="Q8" s="555"/>
      <c r="R8" s="556"/>
    </row>
    <row r="9" spans="1:18" s="96" customFormat="1" ht="11.5" customHeight="1">
      <c r="A9" s="195" t="s">
        <v>608</v>
      </c>
      <c r="B9" s="560" t="s">
        <v>94</v>
      </c>
      <c r="C9" s="650"/>
      <c r="D9" s="651"/>
      <c r="E9" s="195" t="s">
        <v>609</v>
      </c>
      <c r="F9" s="196"/>
      <c r="G9" s="196"/>
      <c r="H9" s="560" t="s">
        <v>312</v>
      </c>
      <c r="I9" s="561"/>
      <c r="J9" s="561"/>
      <c r="K9" s="562"/>
      <c r="L9" s="119"/>
      <c r="M9" s="120" t="s">
        <v>373</v>
      </c>
      <c r="N9" s="121"/>
      <c r="O9" s="554" t="s">
        <v>168</v>
      </c>
      <c r="P9" s="555"/>
      <c r="Q9" s="555"/>
      <c r="R9" s="556"/>
    </row>
    <row r="10" spans="1:18" s="96" customFormat="1" ht="11.5" customHeight="1">
      <c r="A10" s="145"/>
      <c r="B10" s="146"/>
      <c r="C10" s="197"/>
      <c r="D10" s="198"/>
      <c r="E10" s="199"/>
      <c r="F10" s="198"/>
      <c r="G10" s="198"/>
      <c r="H10" s="146"/>
      <c r="I10" s="200"/>
      <c r="J10" s="200"/>
      <c r="K10" s="201"/>
      <c r="L10" s="119"/>
      <c r="M10" s="120" t="s">
        <v>538</v>
      </c>
      <c r="N10" s="121"/>
      <c r="O10" s="554" t="s">
        <v>532</v>
      </c>
      <c r="P10" s="555"/>
      <c r="Q10" s="555"/>
      <c r="R10" s="556"/>
    </row>
    <row r="11" spans="1:18" s="96" customFormat="1" ht="11.5" customHeight="1">
      <c r="A11" s="145" t="s">
        <v>460</v>
      </c>
      <c r="B11" s="146"/>
      <c r="C11" s="128" t="s">
        <v>711</v>
      </c>
      <c r="D11" s="202" t="s">
        <v>182</v>
      </c>
      <c r="E11" s="198"/>
      <c r="F11" s="203"/>
      <c r="G11" s="198"/>
      <c r="H11" s="198"/>
      <c r="I11" s="198"/>
      <c r="J11" s="198"/>
      <c r="K11" s="204"/>
      <c r="L11" s="97"/>
      <c r="M11" s="195" t="s">
        <v>459</v>
      </c>
      <c r="N11" s="196"/>
      <c r="O11" s="563" t="s">
        <v>333</v>
      </c>
      <c r="P11" s="564"/>
      <c r="Q11" s="564"/>
      <c r="R11" s="565"/>
    </row>
    <row r="12" spans="1:18" s="96" customFormat="1" ht="11.5" customHeight="1">
      <c r="A12" s="149"/>
      <c r="B12" s="150"/>
      <c r="C12" s="205"/>
      <c r="D12" s="150"/>
      <c r="E12" s="151"/>
      <c r="F12" s="150"/>
      <c r="G12" s="150"/>
      <c r="H12" s="150"/>
      <c r="I12" s="151"/>
      <c r="J12" s="151"/>
      <c r="K12" s="206"/>
      <c r="L12" s="119"/>
      <c r="M12" s="207"/>
      <c r="N12" s="207"/>
      <c r="O12" s="207"/>
      <c r="P12" s="207"/>
      <c r="Q12" s="207"/>
      <c r="R12" s="207"/>
    </row>
    <row r="13" spans="1:18" s="96" customFormat="1" ht="11.5" customHeight="1">
      <c r="A13" s="208" t="s">
        <v>559</v>
      </c>
      <c r="B13" s="208"/>
      <c r="C13" s="649" t="s">
        <v>421</v>
      </c>
      <c r="D13" s="649"/>
      <c r="E13" s="649"/>
      <c r="F13" s="649"/>
      <c r="G13" s="649"/>
      <c r="H13" s="649"/>
      <c r="I13" s="209" t="s">
        <v>317</v>
      </c>
      <c r="J13" s="210"/>
      <c r="K13" s="204"/>
      <c r="L13" s="148"/>
      <c r="M13" s="113" t="s">
        <v>547</v>
      </c>
      <c r="N13" s="114"/>
      <c r="O13" s="114"/>
      <c r="P13" s="114"/>
      <c r="Q13" s="114"/>
      <c r="R13" s="115"/>
    </row>
    <row r="14" spans="1:18" s="96" customFormat="1" ht="11.5" customHeight="1">
      <c r="A14" s="211" t="s">
        <v>502</v>
      </c>
      <c r="B14" s="212" t="s">
        <v>503</v>
      </c>
      <c r="C14" s="213" t="s">
        <v>396</v>
      </c>
      <c r="D14" s="121" t="s">
        <v>142</v>
      </c>
      <c r="E14" s="121"/>
      <c r="F14" s="214"/>
      <c r="G14" s="215" t="s">
        <v>180</v>
      </c>
      <c r="H14" s="121"/>
      <c r="I14" s="194" t="s">
        <v>396</v>
      </c>
      <c r="J14" s="216" t="s">
        <v>318</v>
      </c>
      <c r="K14" s="217"/>
      <c r="L14" s="148"/>
      <c r="M14" s="191" t="s">
        <v>288</v>
      </c>
      <c r="N14" s="190"/>
      <c r="O14" s="566">
        <f>O5</f>
        <v>178692</v>
      </c>
      <c r="P14" s="567"/>
      <c r="Q14" s="567"/>
      <c r="R14" s="568"/>
    </row>
    <row r="15" spans="1:18" s="96" customFormat="1" ht="11.5" customHeight="1">
      <c r="A15" s="120" t="s">
        <v>313</v>
      </c>
      <c r="B15" s="120"/>
      <c r="C15" s="576" t="s">
        <v>370</v>
      </c>
      <c r="D15" s="577"/>
      <c r="E15" s="577"/>
      <c r="F15" s="577"/>
      <c r="G15" s="577"/>
      <c r="H15" s="577"/>
      <c r="I15" s="577"/>
      <c r="J15" s="218"/>
      <c r="K15" s="206"/>
      <c r="L15" s="148"/>
      <c r="M15" s="120" t="s">
        <v>555</v>
      </c>
      <c r="N15" s="121"/>
      <c r="O15" s="554">
        <f>O6</f>
        <v>39211</v>
      </c>
      <c r="P15" s="555"/>
      <c r="Q15" s="555"/>
      <c r="R15" s="556"/>
    </row>
    <row r="16" spans="1:18" s="96" customFormat="1" ht="11.5" customHeight="1">
      <c r="A16" s="120" t="s">
        <v>241</v>
      </c>
      <c r="B16" s="120"/>
      <c r="C16" s="576" t="s">
        <v>396</v>
      </c>
      <c r="D16" s="577"/>
      <c r="E16" s="577"/>
      <c r="F16" s="577"/>
      <c r="G16" s="577"/>
      <c r="H16" s="577"/>
      <c r="I16" s="577"/>
      <c r="J16" s="218"/>
      <c r="K16" s="206"/>
      <c r="L16" s="148"/>
      <c r="M16" s="120" t="s">
        <v>556</v>
      </c>
      <c r="N16" s="121"/>
      <c r="O16" s="554" t="str">
        <f>O7</f>
        <v>山田哲夫</v>
      </c>
      <c r="P16" s="555"/>
      <c r="Q16" s="555"/>
      <c r="R16" s="556"/>
    </row>
    <row r="17" spans="1:18" s="96" customFormat="1" ht="11.5" customHeight="1">
      <c r="A17" s="120" t="s">
        <v>289</v>
      </c>
      <c r="B17" s="120"/>
      <c r="C17" s="576" t="s">
        <v>371</v>
      </c>
      <c r="D17" s="577"/>
      <c r="E17" s="577"/>
      <c r="F17" s="577"/>
      <c r="G17" s="577"/>
      <c r="H17" s="577"/>
      <c r="I17" s="577"/>
      <c r="J17" s="218"/>
      <c r="K17" s="206"/>
      <c r="L17" s="119"/>
      <c r="M17" s="120" t="s">
        <v>453</v>
      </c>
      <c r="N17" s="121"/>
      <c r="O17" s="554" t="str">
        <f>O8</f>
        <v>一級建築士事務所 有限会社　設計工房ａ＋ｅ</v>
      </c>
      <c r="P17" s="555"/>
      <c r="Q17" s="555"/>
      <c r="R17" s="556"/>
    </row>
    <row r="18" spans="1:18" s="96" customFormat="1" ht="11.5" customHeight="1">
      <c r="A18" s="120" t="s">
        <v>119</v>
      </c>
      <c r="B18" s="120"/>
      <c r="C18" s="576" t="s">
        <v>523</v>
      </c>
      <c r="D18" s="577"/>
      <c r="E18" s="577"/>
      <c r="F18" s="577"/>
      <c r="G18" s="577"/>
      <c r="H18" s="577"/>
      <c r="I18" s="577"/>
      <c r="J18" s="218"/>
      <c r="K18" s="206"/>
      <c r="L18" s="119"/>
      <c r="M18" s="120" t="s">
        <v>373</v>
      </c>
      <c r="N18" s="121"/>
      <c r="O18" s="554" t="str">
        <f>O9</f>
        <v>193-0803</v>
      </c>
      <c r="P18" s="555"/>
      <c r="Q18" s="555"/>
      <c r="R18" s="556"/>
    </row>
    <row r="19" spans="1:18" s="96" customFormat="1" ht="11.5" customHeight="1">
      <c r="A19" s="219"/>
      <c r="B19" s="220"/>
      <c r="C19" s="221"/>
      <c r="D19" s="222"/>
      <c r="E19" s="222"/>
      <c r="F19" s="222"/>
      <c r="G19" s="222"/>
      <c r="H19" s="222"/>
      <c r="I19" s="222"/>
      <c r="J19" s="223"/>
      <c r="K19" s="206"/>
      <c r="L19" s="119"/>
      <c r="M19" s="120"/>
      <c r="N19" s="121"/>
      <c r="O19" s="122"/>
      <c r="P19" s="123"/>
      <c r="Q19" s="123"/>
      <c r="R19" s="124"/>
    </row>
    <row r="20" spans="1:18" s="96" customFormat="1" ht="11.5" customHeight="1">
      <c r="A20" s="219" t="s">
        <v>76</v>
      </c>
      <c r="B20" s="220"/>
      <c r="C20" s="224"/>
      <c r="D20" s="225" t="s">
        <v>78</v>
      </c>
      <c r="E20" s="580" t="s">
        <v>77</v>
      </c>
      <c r="F20" s="581"/>
      <c r="G20" s="582" t="s">
        <v>561</v>
      </c>
      <c r="H20" s="576"/>
      <c r="I20" s="576"/>
      <c r="J20" s="576"/>
      <c r="K20" s="206"/>
      <c r="L20" s="119"/>
      <c r="M20" s="120"/>
      <c r="N20" s="121"/>
      <c r="O20" s="122"/>
      <c r="P20" s="123"/>
      <c r="Q20" s="123"/>
      <c r="R20" s="124"/>
    </row>
    <row r="21" spans="1:18" s="96" customFormat="1" ht="11.5" customHeight="1" thickBot="1">
      <c r="A21" s="226"/>
      <c r="B21" s="227"/>
      <c r="C21" s="228"/>
      <c r="D21" s="227"/>
      <c r="E21" s="227"/>
      <c r="F21" s="227"/>
      <c r="G21" s="227"/>
      <c r="H21" s="227"/>
      <c r="I21" s="229"/>
      <c r="J21" s="229"/>
      <c r="K21" s="230"/>
      <c r="L21" s="119"/>
      <c r="M21" s="120" t="s">
        <v>538</v>
      </c>
      <c r="N21" s="121"/>
      <c r="O21" s="554" t="str">
        <f>O10</f>
        <v>東京都八王子市楢原町1481-4</v>
      </c>
      <c r="P21" s="555"/>
      <c r="Q21" s="555"/>
      <c r="R21" s="556"/>
    </row>
    <row r="22" spans="1:18" s="96" customFormat="1" ht="11.5" customHeight="1" thickTop="1">
      <c r="A22" s="116" t="s">
        <v>477</v>
      </c>
      <c r="B22" s="109"/>
      <c r="C22" s="117"/>
      <c r="D22" s="111"/>
      <c r="E22" s="111"/>
      <c r="F22" s="111"/>
      <c r="G22" s="111"/>
      <c r="H22" s="111"/>
      <c r="I22" s="118"/>
      <c r="J22" s="112" t="s">
        <v>498</v>
      </c>
      <c r="K22" s="111"/>
      <c r="L22" s="119"/>
      <c r="M22" s="120" t="s">
        <v>459</v>
      </c>
      <c r="N22" s="121"/>
      <c r="O22" s="554" t="str">
        <f>O11</f>
        <v>042(625)1733</v>
      </c>
      <c r="P22" s="555"/>
      <c r="Q22" s="555"/>
      <c r="R22" s="556"/>
    </row>
    <row r="23" spans="1:18" s="96" customFormat="1" ht="11.5" customHeight="1">
      <c r="A23" s="145" t="s">
        <v>475</v>
      </c>
      <c r="B23" s="146"/>
      <c r="C23" s="578" t="s">
        <v>95</v>
      </c>
      <c r="D23" s="579"/>
      <c r="E23" s="579"/>
      <c r="F23" s="579"/>
      <c r="G23" s="579"/>
      <c r="H23" s="579"/>
      <c r="I23" s="579"/>
      <c r="J23" s="231"/>
      <c r="K23" s="158" t="s">
        <v>641</v>
      </c>
      <c r="M23" s="219" t="s">
        <v>515</v>
      </c>
      <c r="N23" s="220"/>
      <c r="O23" s="557" t="s">
        <v>488</v>
      </c>
      <c r="P23" s="558"/>
      <c r="Q23" s="558"/>
      <c r="R23" s="559"/>
    </row>
    <row r="24" spans="1:18" s="96" customFormat="1" ht="11.5" customHeight="1">
      <c r="A24" s="145" t="s">
        <v>228</v>
      </c>
      <c r="B24" s="146"/>
      <c r="C24" s="574" t="s">
        <v>364</v>
      </c>
      <c r="D24" s="575"/>
      <c r="E24" s="575"/>
      <c r="F24" s="575"/>
      <c r="G24" s="575"/>
      <c r="H24" s="575"/>
      <c r="I24" s="575"/>
      <c r="J24" s="232"/>
      <c r="K24" s="133" t="s">
        <v>642</v>
      </c>
      <c r="M24" s="125" t="s">
        <v>426</v>
      </c>
      <c r="N24" s="233"/>
      <c r="O24" s="233"/>
      <c r="P24" s="234"/>
      <c r="Q24" s="234"/>
      <c r="R24" s="235"/>
    </row>
    <row r="25" spans="1:18" s="130" customFormat="1" ht="11.5" customHeight="1">
      <c r="A25" s="126" t="s">
        <v>281</v>
      </c>
      <c r="B25" s="127"/>
      <c r="C25" s="128" t="s">
        <v>702</v>
      </c>
      <c r="D25" s="129" t="s">
        <v>466</v>
      </c>
      <c r="I25" s="131"/>
      <c r="J25" s="132"/>
      <c r="K25" s="133" t="s">
        <v>622</v>
      </c>
      <c r="L25" s="134"/>
      <c r="M25" s="634" t="s">
        <v>455</v>
      </c>
      <c r="N25" s="635"/>
      <c r="O25" s="635"/>
      <c r="P25" s="635"/>
      <c r="Q25" s="636"/>
      <c r="R25" s="136">
        <v>1</v>
      </c>
    </row>
    <row r="26" spans="1:18" s="96" customFormat="1" ht="11.5" customHeight="1">
      <c r="A26" s="145" t="s">
        <v>398</v>
      </c>
      <c r="B26" s="146"/>
      <c r="C26" s="236" t="s">
        <v>25</v>
      </c>
      <c r="D26" s="237" t="s">
        <v>467</v>
      </c>
      <c r="I26" s="238"/>
      <c r="J26" s="239"/>
      <c r="K26" s="158" t="s">
        <v>623</v>
      </c>
      <c r="L26" s="148"/>
      <c r="M26" s="137" t="s">
        <v>288</v>
      </c>
      <c r="N26" s="138"/>
      <c r="O26" s="652" t="s">
        <v>174</v>
      </c>
      <c r="P26" s="598"/>
      <c r="Q26" s="598"/>
      <c r="R26" s="599"/>
    </row>
    <row r="27" spans="1:18" s="96" customFormat="1" ht="11.5" customHeight="1">
      <c r="A27" s="240" t="s">
        <v>493</v>
      </c>
      <c r="B27" s="146"/>
      <c r="C27" s="574" t="s">
        <v>720</v>
      </c>
      <c r="D27" s="575"/>
      <c r="E27" s="575"/>
      <c r="F27" s="575"/>
      <c r="G27" s="575"/>
      <c r="H27" s="575"/>
      <c r="I27" s="575"/>
      <c r="J27" s="239"/>
      <c r="K27" s="158" t="s">
        <v>624</v>
      </c>
      <c r="L27" s="148"/>
      <c r="M27" s="120" t="s">
        <v>555</v>
      </c>
      <c r="N27" s="121"/>
      <c r="O27" s="548" t="s">
        <v>553</v>
      </c>
      <c r="P27" s="549"/>
      <c r="Q27" s="549"/>
      <c r="R27" s="550"/>
    </row>
    <row r="28" spans="1:18" s="96" customFormat="1" ht="11.5" customHeight="1">
      <c r="A28" s="145" t="s">
        <v>295</v>
      </c>
      <c r="B28" s="146"/>
      <c r="C28" s="244" t="s">
        <v>254</v>
      </c>
      <c r="D28" s="245" t="s">
        <v>494</v>
      </c>
      <c r="I28" s="246"/>
      <c r="J28" s="231"/>
      <c r="K28" s="217" t="s">
        <v>625</v>
      </c>
      <c r="L28" s="119"/>
      <c r="M28" s="120" t="s">
        <v>556</v>
      </c>
      <c r="N28" s="121"/>
      <c r="O28" s="548" t="s">
        <v>413</v>
      </c>
      <c r="P28" s="549"/>
      <c r="Q28" s="549"/>
      <c r="R28" s="550"/>
    </row>
    <row r="29" spans="1:18" s="96" customFormat="1" ht="11.5" customHeight="1">
      <c r="A29" s="145" t="s">
        <v>223</v>
      </c>
      <c r="B29" s="146"/>
      <c r="C29" s="244" t="s">
        <v>337</v>
      </c>
      <c r="D29" s="245" t="s">
        <v>494</v>
      </c>
      <c r="I29" s="238"/>
      <c r="J29" s="231"/>
      <c r="K29" s="247" t="s">
        <v>662</v>
      </c>
      <c r="L29" s="148"/>
      <c r="M29" s="120" t="s">
        <v>453</v>
      </c>
      <c r="N29" s="121"/>
      <c r="O29" s="548" t="s">
        <v>414</v>
      </c>
      <c r="P29" s="549"/>
      <c r="Q29" s="549"/>
      <c r="R29" s="550"/>
    </row>
    <row r="30" spans="1:18" s="96" customFormat="1" ht="11.5" customHeight="1">
      <c r="A30" s="149"/>
      <c r="B30" s="150"/>
      <c r="C30" s="205"/>
      <c r="D30" s="150"/>
      <c r="E30" s="150"/>
      <c r="F30" s="150"/>
      <c r="G30" s="150"/>
      <c r="H30" s="150"/>
      <c r="I30" s="150"/>
      <c r="J30" s="151"/>
      <c r="K30" s="206"/>
      <c r="L30" s="119"/>
      <c r="M30" s="120" t="s">
        <v>373</v>
      </c>
      <c r="N30" s="121"/>
      <c r="O30" s="548" t="s">
        <v>175</v>
      </c>
      <c r="P30" s="549"/>
      <c r="Q30" s="549"/>
      <c r="R30" s="550"/>
    </row>
    <row r="31" spans="1:18" s="96" customFormat="1" ht="11.5" customHeight="1">
      <c r="A31" s="208" t="s">
        <v>520</v>
      </c>
      <c r="B31" s="248">
        <v>0</v>
      </c>
      <c r="C31" s="249">
        <v>0</v>
      </c>
      <c r="D31" s="250">
        <v>0</v>
      </c>
      <c r="E31" s="251" t="s">
        <v>327</v>
      </c>
      <c r="F31" s="252"/>
      <c r="G31" s="252"/>
      <c r="H31" s="252"/>
      <c r="I31" s="208"/>
      <c r="J31" s="253"/>
      <c r="K31" s="217" t="s">
        <v>628</v>
      </c>
      <c r="L31" s="148"/>
      <c r="M31" s="120" t="s">
        <v>538</v>
      </c>
      <c r="N31" s="121"/>
      <c r="O31" s="548" t="s">
        <v>176</v>
      </c>
      <c r="P31" s="549"/>
      <c r="Q31" s="549"/>
      <c r="R31" s="550"/>
    </row>
    <row r="32" spans="1:18" s="96" customFormat="1" ht="11.5" customHeight="1">
      <c r="A32" s="120" t="s">
        <v>521</v>
      </c>
      <c r="B32" s="254" t="s">
        <v>277</v>
      </c>
      <c r="C32" s="255" t="s">
        <v>364</v>
      </c>
      <c r="D32" s="213" t="s">
        <v>364</v>
      </c>
      <c r="E32" s="627">
        <f>申請書!S267</f>
        <v>0</v>
      </c>
      <c r="F32" s="592"/>
      <c r="G32" s="592"/>
      <c r="H32" s="593"/>
      <c r="I32" s="120"/>
      <c r="J32" s="218"/>
      <c r="K32" s="247" t="s">
        <v>662</v>
      </c>
      <c r="L32" s="148"/>
      <c r="M32" s="120" t="s">
        <v>459</v>
      </c>
      <c r="N32" s="121"/>
      <c r="O32" s="548" t="s">
        <v>177</v>
      </c>
      <c r="P32" s="549"/>
      <c r="Q32" s="549"/>
      <c r="R32" s="550"/>
    </row>
    <row r="33" spans="1:18" s="96" customFormat="1" ht="11.5" customHeight="1">
      <c r="A33" s="120" t="s">
        <v>522</v>
      </c>
      <c r="B33" s="256" t="s">
        <v>396</v>
      </c>
      <c r="C33" s="257" t="s">
        <v>345</v>
      </c>
      <c r="D33" s="258">
        <v>0</v>
      </c>
      <c r="E33" s="628"/>
      <c r="F33" s="629"/>
      <c r="G33" s="629"/>
      <c r="H33" s="630"/>
      <c r="I33" s="259" t="s">
        <v>114</v>
      </c>
      <c r="J33" s="260" t="str">
        <f>申請書!AI269</f>
        <v xml:space="preserve"> </v>
      </c>
      <c r="K33" s="247" t="s">
        <v>626</v>
      </c>
      <c r="L33" s="148"/>
      <c r="M33" s="195" t="s">
        <v>515</v>
      </c>
      <c r="N33" s="196"/>
      <c r="O33" s="542" t="s">
        <v>178</v>
      </c>
      <c r="P33" s="543"/>
      <c r="Q33" s="543"/>
      <c r="R33" s="544"/>
    </row>
    <row r="34" spans="1:18" s="96" customFormat="1" ht="11.5" customHeight="1">
      <c r="A34" s="120" t="s">
        <v>115</v>
      </c>
      <c r="B34" s="256" t="s">
        <v>396</v>
      </c>
      <c r="C34" s="257" t="s">
        <v>345</v>
      </c>
      <c r="D34" s="258">
        <v>0</v>
      </c>
      <c r="E34" s="628"/>
      <c r="F34" s="629"/>
      <c r="G34" s="629"/>
      <c r="H34" s="630"/>
      <c r="I34" s="259" t="s">
        <v>385</v>
      </c>
      <c r="J34" s="260" t="str">
        <f>申請書!AI270</f>
        <v xml:space="preserve"> </v>
      </c>
      <c r="K34" s="247" t="s">
        <v>627</v>
      </c>
      <c r="L34" s="148"/>
      <c r="M34" s="207"/>
      <c r="N34" s="207"/>
      <c r="O34" s="207"/>
      <c r="P34" s="207"/>
      <c r="Q34" s="207"/>
      <c r="R34" s="207"/>
    </row>
    <row r="35" spans="1:18" s="96" customFormat="1" ht="11.5" customHeight="1">
      <c r="A35" s="120" t="s">
        <v>386</v>
      </c>
      <c r="B35" s="261" t="s">
        <v>364</v>
      </c>
      <c r="C35" s="262" t="s">
        <v>293</v>
      </c>
      <c r="D35" s="121"/>
      <c r="E35" s="121"/>
      <c r="F35" s="121"/>
      <c r="G35" s="121"/>
      <c r="H35" s="121"/>
      <c r="I35" s="121"/>
      <c r="J35" s="218"/>
      <c r="K35" s="247" t="s">
        <v>643</v>
      </c>
      <c r="L35" s="119"/>
      <c r="M35" s="139" t="s">
        <v>375</v>
      </c>
      <c r="N35" s="111"/>
      <c r="O35" s="263"/>
      <c r="P35" s="264"/>
      <c r="Q35" s="265"/>
      <c r="R35" s="266">
        <v>1</v>
      </c>
    </row>
    <row r="36" spans="1:18" s="96" customFormat="1" ht="11.5" customHeight="1">
      <c r="A36" s="267"/>
      <c r="B36" s="268"/>
      <c r="C36" s="269"/>
      <c r="D36" s="270" t="s">
        <v>299</v>
      </c>
      <c r="E36" s="271"/>
      <c r="F36" s="271"/>
      <c r="G36" s="271"/>
      <c r="H36" s="271"/>
      <c r="I36" s="272"/>
      <c r="J36" s="272"/>
      <c r="K36" s="206"/>
      <c r="L36" s="119"/>
      <c r="M36" s="191" t="s">
        <v>470</v>
      </c>
      <c r="N36" s="190"/>
      <c r="O36" s="545" t="s">
        <v>102</v>
      </c>
      <c r="P36" s="546"/>
      <c r="Q36" s="546"/>
      <c r="R36" s="547"/>
    </row>
    <row r="37" spans="1:18" s="96" customFormat="1" ht="11.5" customHeight="1">
      <c r="A37" s="145" t="s">
        <v>513</v>
      </c>
      <c r="B37" s="273" t="s">
        <v>279</v>
      </c>
      <c r="C37" s="274" t="s">
        <v>420</v>
      </c>
      <c r="D37" s="275" t="s">
        <v>278</v>
      </c>
      <c r="E37" s="146" t="s">
        <v>142</v>
      </c>
      <c r="F37" s="146"/>
      <c r="G37" s="146"/>
      <c r="H37" s="146"/>
      <c r="I37" s="148"/>
      <c r="J37" s="119"/>
      <c r="K37" s="217" t="s">
        <v>619</v>
      </c>
      <c r="L37" s="148"/>
      <c r="M37" s="120" t="s">
        <v>489</v>
      </c>
      <c r="N37" s="121"/>
      <c r="O37" s="548" t="s">
        <v>103</v>
      </c>
      <c r="P37" s="549"/>
      <c r="Q37" s="549"/>
      <c r="R37" s="550"/>
    </row>
    <row r="38" spans="1:18" s="96" customFormat="1" ht="11.5" customHeight="1">
      <c r="A38" s="149"/>
      <c r="B38" s="150"/>
      <c r="C38" s="276"/>
      <c r="D38" s="150"/>
      <c r="E38" s="150"/>
      <c r="F38" s="150"/>
      <c r="G38" s="150"/>
      <c r="H38" s="150"/>
      <c r="I38" s="151"/>
      <c r="J38" s="151"/>
      <c r="K38" s="217"/>
      <c r="L38" s="119"/>
      <c r="M38" s="120" t="s">
        <v>490</v>
      </c>
      <c r="N38" s="121"/>
      <c r="O38" s="548" t="s">
        <v>543</v>
      </c>
      <c r="P38" s="549"/>
      <c r="Q38" s="549"/>
      <c r="R38" s="550"/>
    </row>
    <row r="39" spans="1:18" s="96" customFormat="1" ht="11.5" customHeight="1">
      <c r="A39" s="145" t="s">
        <v>505</v>
      </c>
      <c r="B39" s="277">
        <v>1</v>
      </c>
      <c r="C39" s="278" t="s">
        <v>249</v>
      </c>
      <c r="D39" s="146"/>
      <c r="E39" s="146"/>
      <c r="F39" s="146"/>
      <c r="G39" s="146"/>
      <c r="H39" s="146"/>
      <c r="I39" s="148"/>
      <c r="J39" s="119"/>
      <c r="K39" s="217" t="s">
        <v>644</v>
      </c>
      <c r="L39" s="148"/>
      <c r="M39" s="120" t="s">
        <v>538</v>
      </c>
      <c r="N39" s="121"/>
      <c r="O39" s="548" t="s">
        <v>218</v>
      </c>
      <c r="P39" s="549"/>
      <c r="Q39" s="549"/>
      <c r="R39" s="550"/>
    </row>
    <row r="40" spans="1:18" s="96" customFormat="1" ht="11.5" customHeight="1">
      <c r="A40" s="149"/>
      <c r="B40" s="150"/>
      <c r="C40" s="205"/>
      <c r="D40" s="150"/>
      <c r="E40" s="150"/>
      <c r="F40" s="150"/>
      <c r="G40" s="150"/>
      <c r="H40" s="150"/>
      <c r="I40" s="151"/>
      <c r="J40" s="151"/>
      <c r="K40" s="206"/>
      <c r="L40" s="119"/>
      <c r="M40" s="120" t="s">
        <v>491</v>
      </c>
      <c r="N40" s="121"/>
      <c r="O40" s="548" t="s">
        <v>323</v>
      </c>
      <c r="P40" s="549"/>
      <c r="Q40" s="549"/>
      <c r="R40" s="550"/>
    </row>
    <row r="41" spans="1:18" s="96" customFormat="1" ht="11.5" customHeight="1">
      <c r="A41" s="145" t="s">
        <v>303</v>
      </c>
      <c r="B41" s="146"/>
      <c r="C41" s="279" t="s">
        <v>136</v>
      </c>
      <c r="D41" s="280" t="s">
        <v>501</v>
      </c>
      <c r="E41" s="281" t="s">
        <v>327</v>
      </c>
      <c r="F41" s="282"/>
      <c r="G41" s="282"/>
      <c r="H41" s="282"/>
      <c r="I41" s="145"/>
      <c r="J41" s="145"/>
      <c r="K41" s="217" t="s">
        <v>645</v>
      </c>
      <c r="L41" s="148"/>
      <c r="M41" s="120" t="s">
        <v>618</v>
      </c>
      <c r="N41" s="121"/>
      <c r="O41" s="548" t="s">
        <v>219</v>
      </c>
      <c r="P41" s="549"/>
      <c r="Q41" s="549"/>
      <c r="R41" s="550"/>
    </row>
    <row r="42" spans="1:18" s="96" customFormat="1" ht="11.5" customHeight="1">
      <c r="A42" s="145"/>
      <c r="B42" s="146"/>
      <c r="C42" s="283">
        <v>0</v>
      </c>
      <c r="D42" s="284">
        <v>0</v>
      </c>
      <c r="E42" s="624">
        <f>申請書!AL281</f>
        <v>0</v>
      </c>
      <c r="F42" s="625"/>
      <c r="G42" s="625"/>
      <c r="H42" s="626"/>
      <c r="I42" s="285" t="s">
        <v>304</v>
      </c>
      <c r="J42" s="286" t="str">
        <f>申請書!X282</f>
        <v>0.00％</v>
      </c>
      <c r="K42" s="287"/>
      <c r="L42" s="148"/>
      <c r="M42" s="288" t="s">
        <v>173</v>
      </c>
      <c r="N42" s="220"/>
      <c r="O42" s="551" t="s">
        <v>220</v>
      </c>
      <c r="P42" s="552"/>
      <c r="Q42" s="552"/>
      <c r="R42" s="553"/>
    </row>
    <row r="43" spans="1:18" s="96" customFormat="1" ht="11.5" customHeight="1">
      <c r="A43" s="149"/>
      <c r="B43" s="150"/>
      <c r="C43" s="289"/>
      <c r="D43" s="290"/>
      <c r="E43" s="290"/>
      <c r="F43" s="150"/>
      <c r="G43" s="150"/>
      <c r="H43" s="150"/>
      <c r="I43" s="151"/>
      <c r="J43" s="291"/>
      <c r="K43" s="217"/>
      <c r="L43" s="119"/>
      <c r="M43" s="139" t="s">
        <v>376</v>
      </c>
      <c r="N43" s="292"/>
      <c r="O43" s="293"/>
      <c r="P43" s="142"/>
      <c r="Q43" s="294"/>
      <c r="R43" s="136">
        <v>1</v>
      </c>
    </row>
    <row r="44" spans="1:18" s="96" customFormat="1" ht="11.5" customHeight="1">
      <c r="A44" s="145" t="s">
        <v>297</v>
      </c>
      <c r="B44" s="146"/>
      <c r="C44" s="295" t="s">
        <v>136</v>
      </c>
      <c r="D44" s="296" t="s">
        <v>501</v>
      </c>
      <c r="E44" s="297" t="s">
        <v>327</v>
      </c>
      <c r="F44" s="282"/>
      <c r="G44" s="282"/>
      <c r="H44" s="282"/>
      <c r="I44" s="145"/>
      <c r="J44" s="145"/>
      <c r="K44" s="217" t="s">
        <v>646</v>
      </c>
      <c r="L44" s="148"/>
      <c r="M44" s="191" t="s">
        <v>470</v>
      </c>
      <c r="N44" s="190"/>
      <c r="O44" s="545" t="s">
        <v>221</v>
      </c>
      <c r="P44" s="546"/>
      <c r="Q44" s="546"/>
      <c r="R44" s="547"/>
    </row>
    <row r="45" spans="1:18" s="96" customFormat="1" ht="11.5" customHeight="1">
      <c r="A45" s="298" t="s">
        <v>298</v>
      </c>
      <c r="B45" s="299"/>
      <c r="C45" s="300">
        <v>0</v>
      </c>
      <c r="D45" s="301">
        <v>0</v>
      </c>
      <c r="E45" s="631">
        <f>申請書!AL286</f>
        <v>0</v>
      </c>
      <c r="F45" s="632"/>
      <c r="G45" s="632"/>
      <c r="H45" s="633"/>
      <c r="I45" s="302" t="s">
        <v>113</v>
      </c>
      <c r="J45" s="303" t="str">
        <f>申請書!X302</f>
        <v>0.00％</v>
      </c>
      <c r="K45" s="304" t="s">
        <v>50</v>
      </c>
      <c r="L45" s="148"/>
      <c r="M45" s="120" t="s">
        <v>489</v>
      </c>
      <c r="N45" s="121"/>
      <c r="O45" s="548" t="s">
        <v>158</v>
      </c>
      <c r="P45" s="549"/>
      <c r="Q45" s="549"/>
      <c r="R45" s="550"/>
    </row>
    <row r="46" spans="1:18" s="96" customFormat="1" ht="11.5" customHeight="1">
      <c r="A46" s="120" t="s">
        <v>696</v>
      </c>
      <c r="B46" s="121"/>
      <c r="C46" s="305">
        <v>0</v>
      </c>
      <c r="D46" s="306">
        <v>0</v>
      </c>
      <c r="E46" s="591">
        <f>申請書!AL288</f>
        <v>0</v>
      </c>
      <c r="F46" s="592"/>
      <c r="G46" s="592"/>
      <c r="H46" s="593"/>
      <c r="I46" s="120"/>
      <c r="J46" s="307"/>
      <c r="K46" s="247" t="s">
        <v>662</v>
      </c>
      <c r="L46" s="148"/>
      <c r="M46" s="120" t="s">
        <v>490</v>
      </c>
      <c r="N46" s="121"/>
      <c r="O46" s="548" t="s">
        <v>483</v>
      </c>
      <c r="P46" s="549"/>
      <c r="Q46" s="549"/>
      <c r="R46" s="550"/>
    </row>
    <row r="47" spans="1:18" s="96" customFormat="1" ht="11.5" customHeight="1">
      <c r="A47" s="211" t="s">
        <v>54</v>
      </c>
      <c r="B47" s="121"/>
      <c r="C47" s="305">
        <v>0</v>
      </c>
      <c r="D47" s="306">
        <v>0</v>
      </c>
      <c r="E47" s="591">
        <f>申請書!AL289</f>
        <v>0</v>
      </c>
      <c r="F47" s="592"/>
      <c r="G47" s="592"/>
      <c r="H47" s="593"/>
      <c r="I47" s="120"/>
      <c r="J47" s="307"/>
      <c r="K47" s="247" t="s">
        <v>626</v>
      </c>
      <c r="L47" s="148"/>
      <c r="M47" s="120"/>
      <c r="N47" s="121"/>
      <c r="O47" s="241"/>
      <c r="P47" s="242"/>
      <c r="Q47" s="242"/>
      <c r="R47" s="243"/>
    </row>
    <row r="48" spans="1:18" s="96" customFormat="1" ht="11.5" customHeight="1">
      <c r="A48" s="211" t="s">
        <v>697</v>
      </c>
      <c r="B48" s="121"/>
      <c r="C48" s="305">
        <v>0</v>
      </c>
      <c r="D48" s="306">
        <v>0</v>
      </c>
      <c r="E48" s="591">
        <f>申請書!AL290</f>
        <v>0</v>
      </c>
      <c r="F48" s="592"/>
      <c r="G48" s="592"/>
      <c r="H48" s="593"/>
      <c r="I48" s="120"/>
      <c r="J48" s="307"/>
      <c r="K48" s="247" t="s">
        <v>627</v>
      </c>
      <c r="L48" s="148"/>
      <c r="M48" s="120" t="s">
        <v>538</v>
      </c>
      <c r="N48" s="121"/>
      <c r="O48" s="548" t="s">
        <v>484</v>
      </c>
      <c r="P48" s="549"/>
      <c r="Q48" s="549"/>
      <c r="R48" s="550"/>
    </row>
    <row r="49" spans="1:18" s="96" customFormat="1" ht="11.5" customHeight="1">
      <c r="A49" s="120" t="s">
        <v>458</v>
      </c>
      <c r="B49" s="121"/>
      <c r="C49" s="305">
        <v>0</v>
      </c>
      <c r="D49" s="306">
        <v>0</v>
      </c>
      <c r="E49" s="591">
        <f>申請書!AL292</f>
        <v>0</v>
      </c>
      <c r="F49" s="592"/>
      <c r="G49" s="592"/>
      <c r="H49" s="593"/>
      <c r="I49" s="120"/>
      <c r="J49" s="307"/>
      <c r="K49" s="247" t="s">
        <v>647</v>
      </c>
      <c r="L49" s="148"/>
      <c r="M49" s="120" t="s">
        <v>491</v>
      </c>
      <c r="N49" s="121"/>
      <c r="O49" s="548" t="s">
        <v>485</v>
      </c>
      <c r="P49" s="549"/>
      <c r="Q49" s="549"/>
      <c r="R49" s="550"/>
    </row>
    <row r="50" spans="1:18" s="96" customFormat="1" ht="11.5" customHeight="1">
      <c r="A50" s="219" t="s">
        <v>81</v>
      </c>
      <c r="B50" s="220"/>
      <c r="C50" s="308">
        <v>0</v>
      </c>
      <c r="D50" s="309">
        <v>0</v>
      </c>
      <c r="E50" s="591">
        <f>申請書!AL293</f>
        <v>0</v>
      </c>
      <c r="F50" s="592"/>
      <c r="G50" s="592"/>
      <c r="H50" s="593"/>
      <c r="I50" s="219"/>
      <c r="J50" s="310"/>
      <c r="K50" s="247" t="s">
        <v>648</v>
      </c>
      <c r="L50" s="148"/>
      <c r="M50" s="120"/>
      <c r="N50" s="121"/>
      <c r="O50" s="241"/>
      <c r="P50" s="242"/>
      <c r="Q50" s="242"/>
      <c r="R50" s="243"/>
    </row>
    <row r="51" spans="1:18" s="96" customFormat="1" ht="11.5" customHeight="1">
      <c r="A51" s="219" t="s">
        <v>82</v>
      </c>
      <c r="B51" s="220"/>
      <c r="C51" s="308">
        <v>0</v>
      </c>
      <c r="D51" s="309">
        <v>0</v>
      </c>
      <c r="E51" s="591">
        <f>申請書!AL294</f>
        <v>0</v>
      </c>
      <c r="F51" s="592"/>
      <c r="G51" s="592"/>
      <c r="H51" s="593"/>
      <c r="I51" s="219"/>
      <c r="J51" s="310"/>
      <c r="K51" s="247" t="s">
        <v>649</v>
      </c>
      <c r="L51" s="148"/>
      <c r="M51" s="120"/>
      <c r="N51" s="121"/>
      <c r="O51" s="241"/>
      <c r="P51" s="242"/>
      <c r="Q51" s="242"/>
      <c r="R51" s="243"/>
    </row>
    <row r="52" spans="1:18" s="96" customFormat="1" ht="11.5" customHeight="1">
      <c r="A52" s="219" t="s">
        <v>105</v>
      </c>
      <c r="B52" s="220"/>
      <c r="C52" s="308">
        <v>0</v>
      </c>
      <c r="D52" s="309">
        <v>0</v>
      </c>
      <c r="E52" s="591">
        <f>申請書!AL295</f>
        <v>0</v>
      </c>
      <c r="F52" s="592"/>
      <c r="G52" s="592"/>
      <c r="H52" s="593"/>
      <c r="I52" s="219"/>
      <c r="J52" s="310"/>
      <c r="K52" s="247" t="s">
        <v>643</v>
      </c>
      <c r="L52" s="148"/>
      <c r="M52" s="120"/>
      <c r="N52" s="121"/>
      <c r="O52" s="241"/>
      <c r="P52" s="242"/>
      <c r="Q52" s="242"/>
      <c r="R52" s="243"/>
    </row>
    <row r="53" spans="1:18" s="96" customFormat="1" ht="11.5" customHeight="1">
      <c r="A53" s="219" t="s">
        <v>106</v>
      </c>
      <c r="B53" s="220"/>
      <c r="C53" s="308">
        <v>0</v>
      </c>
      <c r="D53" s="309">
        <v>0</v>
      </c>
      <c r="E53" s="591">
        <f>申請書!AL296</f>
        <v>0</v>
      </c>
      <c r="F53" s="592"/>
      <c r="G53" s="592"/>
      <c r="H53" s="593"/>
      <c r="I53" s="219"/>
      <c r="J53" s="310"/>
      <c r="K53" s="247" t="s">
        <v>650</v>
      </c>
      <c r="L53" s="148"/>
      <c r="M53" s="120"/>
      <c r="N53" s="121"/>
      <c r="O53" s="241"/>
      <c r="P53" s="242"/>
      <c r="Q53" s="242"/>
      <c r="R53" s="243"/>
    </row>
    <row r="54" spans="1:18" s="96" customFormat="1" ht="11.5" customHeight="1">
      <c r="A54" s="219" t="s">
        <v>713</v>
      </c>
      <c r="B54" s="220"/>
      <c r="C54" s="308">
        <v>0</v>
      </c>
      <c r="D54" s="309">
        <v>0</v>
      </c>
      <c r="E54" s="591">
        <f>申請書!AL297</f>
        <v>0</v>
      </c>
      <c r="F54" s="592"/>
      <c r="G54" s="592"/>
      <c r="H54" s="593"/>
      <c r="I54" s="219"/>
      <c r="J54" s="310"/>
      <c r="K54" s="247" t="s">
        <v>651</v>
      </c>
      <c r="L54" s="148"/>
      <c r="M54" s="120"/>
      <c r="N54" s="121"/>
      <c r="O54" s="525"/>
      <c r="P54" s="526"/>
      <c r="Q54" s="526"/>
      <c r="R54" s="527"/>
    </row>
    <row r="55" spans="1:18" s="96" customFormat="1" ht="11.5" customHeight="1">
      <c r="A55" s="120" t="s">
        <v>148</v>
      </c>
      <c r="B55" s="121"/>
      <c r="C55" s="305">
        <v>0</v>
      </c>
      <c r="D55" s="306">
        <v>0</v>
      </c>
      <c r="E55" s="591">
        <f>申請書!AL298</f>
        <v>0</v>
      </c>
      <c r="F55" s="592"/>
      <c r="G55" s="592"/>
      <c r="H55" s="593"/>
      <c r="I55" s="219"/>
      <c r="J55" s="310"/>
      <c r="K55" s="247" t="s">
        <v>652</v>
      </c>
      <c r="L55" s="148"/>
      <c r="M55" s="120"/>
      <c r="N55" s="121"/>
      <c r="O55" s="241"/>
      <c r="P55" s="242"/>
      <c r="Q55" s="242"/>
      <c r="R55" s="243"/>
    </row>
    <row r="56" spans="1:18" s="96" customFormat="1" ht="11.5" customHeight="1">
      <c r="A56" s="311" t="s">
        <v>698</v>
      </c>
      <c r="B56" s="146"/>
      <c r="C56" s="283">
        <v>0</v>
      </c>
      <c r="D56" s="284">
        <v>0</v>
      </c>
      <c r="E56" s="610">
        <f>申請書!AL299</f>
        <v>0</v>
      </c>
      <c r="F56" s="611"/>
      <c r="G56" s="611"/>
      <c r="H56" s="612"/>
      <c r="I56" s="195"/>
      <c r="J56" s="312"/>
      <c r="K56" s="247" t="s">
        <v>717</v>
      </c>
      <c r="L56" s="119"/>
      <c r="M56" s="120" t="s">
        <v>618</v>
      </c>
      <c r="N56" s="121"/>
      <c r="O56" s="548" t="s">
        <v>486</v>
      </c>
      <c r="P56" s="549"/>
      <c r="Q56" s="549"/>
      <c r="R56" s="550"/>
    </row>
    <row r="57" spans="1:18" s="96" customFormat="1" ht="11.5" customHeight="1">
      <c r="A57" s="149"/>
      <c r="B57" s="150"/>
      <c r="C57" s="205"/>
      <c r="D57" s="150"/>
      <c r="E57" s="150"/>
      <c r="F57" s="150"/>
      <c r="G57" s="150"/>
      <c r="H57" s="150"/>
      <c r="I57" s="151"/>
      <c r="J57" s="151"/>
      <c r="K57" s="206"/>
      <c r="L57" s="119"/>
      <c r="M57" s="313" t="s">
        <v>173</v>
      </c>
      <c r="N57" s="196"/>
      <c r="O57" s="542" t="s">
        <v>487</v>
      </c>
      <c r="P57" s="543"/>
      <c r="Q57" s="543"/>
      <c r="R57" s="544"/>
    </row>
    <row r="58" spans="1:18" s="96" customFormat="1" ht="11.5" customHeight="1">
      <c r="A58" s="145" t="s">
        <v>430</v>
      </c>
      <c r="B58" s="314"/>
      <c r="C58" s="315">
        <v>1</v>
      </c>
      <c r="D58" s="145"/>
      <c r="E58" s="146"/>
      <c r="F58" s="146"/>
      <c r="G58" s="146"/>
      <c r="H58" s="146"/>
      <c r="I58" s="148"/>
      <c r="J58" s="119"/>
      <c r="K58" s="217" t="s">
        <v>653</v>
      </c>
      <c r="L58" s="148"/>
      <c r="M58" s="97"/>
      <c r="N58" s="97"/>
      <c r="O58" s="97"/>
      <c r="P58" s="97"/>
      <c r="Q58" s="97"/>
      <c r="R58" s="97"/>
    </row>
    <row r="59" spans="1:18" s="96" customFormat="1" ht="11.5" customHeight="1">
      <c r="A59" s="311" t="s">
        <v>378</v>
      </c>
      <c r="B59" s="314"/>
      <c r="C59" s="315" t="s">
        <v>364</v>
      </c>
      <c r="D59" s="145"/>
      <c r="E59" s="146"/>
      <c r="F59" s="146"/>
      <c r="G59" s="146"/>
      <c r="H59" s="146"/>
      <c r="I59" s="148"/>
      <c r="J59" s="119"/>
      <c r="K59" s="247" t="s">
        <v>662</v>
      </c>
      <c r="L59" s="148"/>
    </row>
    <row r="60" spans="1:18" s="96" customFormat="1" ht="11.5" customHeight="1">
      <c r="A60" s="298"/>
      <c r="B60" s="135"/>
      <c r="C60" s="316" t="s">
        <v>379</v>
      </c>
      <c r="D60" s="317" t="s">
        <v>264</v>
      </c>
      <c r="E60" s="299"/>
      <c r="F60" s="299"/>
      <c r="G60" s="299"/>
      <c r="H60" s="299"/>
      <c r="I60" s="148"/>
      <c r="J60" s="119"/>
      <c r="K60" s="206"/>
      <c r="L60" s="148"/>
    </row>
    <row r="61" spans="1:18" s="96" customFormat="1" ht="11.5" customHeight="1">
      <c r="A61" s="318" t="s">
        <v>680</v>
      </c>
      <c r="B61" s="319"/>
      <c r="C61" s="320" t="s">
        <v>396</v>
      </c>
      <c r="D61" s="320" t="s">
        <v>364</v>
      </c>
      <c r="E61" s="321"/>
      <c r="F61" s="121"/>
      <c r="G61" s="121"/>
      <c r="H61" s="121"/>
      <c r="I61" s="148"/>
      <c r="J61" s="119"/>
      <c r="K61" s="217" t="s">
        <v>654</v>
      </c>
      <c r="L61" s="148"/>
    </row>
    <row r="62" spans="1:18" s="96" customFormat="1" ht="11.5" customHeight="1">
      <c r="A62" s="212" t="s">
        <v>681</v>
      </c>
      <c r="B62" s="322" t="s">
        <v>431</v>
      </c>
      <c r="C62" s="323" t="s">
        <v>396</v>
      </c>
      <c r="D62" s="323" t="s">
        <v>364</v>
      </c>
      <c r="E62" s="321"/>
      <c r="F62" s="121"/>
      <c r="G62" s="121"/>
      <c r="H62" s="121"/>
      <c r="I62" s="148"/>
      <c r="J62" s="119"/>
      <c r="K62" s="247" t="s">
        <v>662</v>
      </c>
      <c r="L62" s="148"/>
    </row>
    <row r="63" spans="1:18" s="96" customFormat="1" ht="11.5" customHeight="1">
      <c r="A63" s="212"/>
      <c r="B63" s="322" t="s">
        <v>387</v>
      </c>
      <c r="C63" s="323" t="s">
        <v>364</v>
      </c>
      <c r="D63" s="323" t="s">
        <v>364</v>
      </c>
      <c r="E63" s="321"/>
      <c r="F63" s="121"/>
      <c r="G63" s="121"/>
      <c r="H63" s="121"/>
      <c r="I63" s="148"/>
      <c r="J63" s="119"/>
      <c r="K63" s="247"/>
      <c r="L63" s="148"/>
    </row>
    <row r="64" spans="1:18" s="96" customFormat="1" ht="11.5" customHeight="1">
      <c r="A64" s="324" t="s">
        <v>388</v>
      </c>
      <c r="B64" s="271"/>
      <c r="C64" s="325" t="s">
        <v>396</v>
      </c>
      <c r="D64" s="326" t="s">
        <v>389</v>
      </c>
      <c r="E64" s="608" t="s">
        <v>57</v>
      </c>
      <c r="F64" s="609"/>
      <c r="G64" s="609"/>
      <c r="H64" s="271" t="s">
        <v>2</v>
      </c>
      <c r="I64" s="151"/>
      <c r="J64" s="151"/>
      <c r="K64" s="247" t="s">
        <v>626</v>
      </c>
      <c r="L64" s="119"/>
    </row>
    <row r="65" spans="1:12" s="96" customFormat="1" ht="11.5" customHeight="1">
      <c r="A65" s="328" t="s">
        <v>403</v>
      </c>
      <c r="B65" s="210"/>
      <c r="C65" s="329">
        <v>2</v>
      </c>
      <c r="D65" s="330" t="s">
        <v>594</v>
      </c>
      <c r="E65" s="331"/>
      <c r="F65" s="332"/>
      <c r="G65" s="332"/>
      <c r="H65" s="332"/>
      <c r="I65" s="330"/>
      <c r="J65" s="330"/>
      <c r="K65" s="247" t="s">
        <v>627</v>
      </c>
      <c r="L65" s="119"/>
    </row>
    <row r="66" spans="1:12" s="96" customFormat="1" ht="11.5" customHeight="1">
      <c r="A66" s="333"/>
      <c r="B66" s="150"/>
      <c r="C66" s="334" t="s">
        <v>345</v>
      </c>
      <c r="D66" s="151" t="s">
        <v>595</v>
      </c>
      <c r="E66" s="335"/>
      <c r="F66" s="150"/>
      <c r="G66" s="150"/>
      <c r="H66" s="150"/>
      <c r="I66" s="151"/>
      <c r="J66" s="151"/>
      <c r="K66" s="247" t="s">
        <v>647</v>
      </c>
      <c r="L66" s="119"/>
    </row>
    <row r="67" spans="1:12" s="96" customFormat="1" ht="11.5" customHeight="1">
      <c r="A67" s="336" t="s">
        <v>390</v>
      </c>
      <c r="B67" s="150"/>
      <c r="C67" s="334" t="s">
        <v>364</v>
      </c>
      <c r="D67" s="291"/>
      <c r="E67" s="335"/>
      <c r="F67" s="150"/>
      <c r="G67" s="150"/>
      <c r="H67" s="150"/>
      <c r="I67" s="151"/>
      <c r="J67" s="151"/>
      <c r="K67" s="217" t="s">
        <v>655</v>
      </c>
      <c r="L67" s="119"/>
    </row>
    <row r="68" spans="1:12" s="96" customFormat="1" ht="11.5" customHeight="1">
      <c r="A68" s="145" t="s">
        <v>292</v>
      </c>
      <c r="B68" s="146"/>
      <c r="C68" s="337" t="s">
        <v>278</v>
      </c>
      <c r="D68" s="146" t="s">
        <v>478</v>
      </c>
      <c r="E68" s="338" t="s">
        <v>278</v>
      </c>
      <c r="F68" s="146" t="s">
        <v>479</v>
      </c>
      <c r="G68" s="338" t="s">
        <v>396</v>
      </c>
      <c r="H68" s="146" t="s">
        <v>480</v>
      </c>
      <c r="I68" s="148"/>
      <c r="J68" s="119"/>
      <c r="K68" s="217" t="s">
        <v>656</v>
      </c>
      <c r="L68" s="148"/>
    </row>
    <row r="69" spans="1:12" s="96" customFormat="1" ht="11.5" customHeight="1">
      <c r="A69" s="149" t="s">
        <v>358</v>
      </c>
      <c r="B69" s="150"/>
      <c r="C69" s="339" t="s">
        <v>396</v>
      </c>
      <c r="D69" s="150" t="s">
        <v>478</v>
      </c>
      <c r="E69" s="334" t="s">
        <v>396</v>
      </c>
      <c r="F69" s="150" t="s">
        <v>479</v>
      </c>
      <c r="G69" s="334" t="s">
        <v>396</v>
      </c>
      <c r="H69" s="150" t="s">
        <v>480</v>
      </c>
      <c r="I69" s="151"/>
      <c r="J69" s="151"/>
      <c r="K69" s="217" t="s">
        <v>657</v>
      </c>
      <c r="L69" s="148"/>
    </row>
    <row r="70" spans="1:12" s="96" customFormat="1" ht="11.5" customHeight="1">
      <c r="A70" s="145" t="s">
        <v>359</v>
      </c>
      <c r="B70" s="146"/>
      <c r="C70" s="340"/>
      <c r="D70" s="146"/>
      <c r="E70" s="341"/>
      <c r="F70" s="342"/>
      <c r="G70" s="341"/>
      <c r="H70" s="146"/>
      <c r="I70" s="343" t="s">
        <v>68</v>
      </c>
      <c r="J70" s="200"/>
      <c r="K70" s="206"/>
      <c r="L70" s="148"/>
    </row>
    <row r="71" spans="1:12" s="96" customFormat="1" ht="11.5" customHeight="1">
      <c r="A71" s="344" t="s">
        <v>364</v>
      </c>
      <c r="B71" s="299" t="s">
        <v>34</v>
      </c>
      <c r="C71" s="345" t="s">
        <v>364</v>
      </c>
      <c r="D71" s="299" t="s">
        <v>478</v>
      </c>
      <c r="E71" s="346" t="s">
        <v>364</v>
      </c>
      <c r="F71" s="347" t="s">
        <v>479</v>
      </c>
      <c r="G71" s="346" t="s">
        <v>364</v>
      </c>
      <c r="H71" s="299" t="s">
        <v>480</v>
      </c>
      <c r="I71" s="348" t="s">
        <v>364</v>
      </c>
      <c r="J71" s="349"/>
      <c r="K71" s="217" t="s">
        <v>658</v>
      </c>
      <c r="L71" s="148"/>
    </row>
    <row r="72" spans="1:12" s="96" customFormat="1" ht="11.5" customHeight="1">
      <c r="A72" s="350" t="s">
        <v>364</v>
      </c>
      <c r="B72" s="121" t="s">
        <v>34</v>
      </c>
      <c r="C72" s="351" t="s">
        <v>364</v>
      </c>
      <c r="D72" s="121" t="s">
        <v>478</v>
      </c>
      <c r="E72" s="352" t="s">
        <v>364</v>
      </c>
      <c r="F72" s="353" t="s">
        <v>479</v>
      </c>
      <c r="G72" s="352" t="s">
        <v>364</v>
      </c>
      <c r="H72" s="121" t="s">
        <v>480</v>
      </c>
      <c r="I72" s="193" t="s">
        <v>364</v>
      </c>
      <c r="J72" s="218"/>
      <c r="K72" s="206"/>
      <c r="L72" s="148"/>
    </row>
    <row r="73" spans="1:12" s="96" customFormat="1" ht="11.5" customHeight="1">
      <c r="A73" s="354" t="s">
        <v>364</v>
      </c>
      <c r="B73" s="271" t="s">
        <v>34</v>
      </c>
      <c r="C73" s="355" t="s">
        <v>364</v>
      </c>
      <c r="D73" s="271" t="s">
        <v>478</v>
      </c>
      <c r="E73" s="327" t="s">
        <v>364</v>
      </c>
      <c r="F73" s="356" t="s">
        <v>479</v>
      </c>
      <c r="G73" s="327" t="s">
        <v>364</v>
      </c>
      <c r="H73" s="271" t="s">
        <v>480</v>
      </c>
      <c r="I73" s="357" t="s">
        <v>364</v>
      </c>
      <c r="J73" s="272"/>
      <c r="K73" s="206"/>
      <c r="L73" s="148"/>
    </row>
    <row r="74" spans="1:12" s="96" customFormat="1" ht="11.5" customHeight="1">
      <c r="A74" s="145" t="s">
        <v>360</v>
      </c>
      <c r="B74" s="146"/>
      <c r="C74" s="572" t="s">
        <v>528</v>
      </c>
      <c r="D74" s="604"/>
      <c r="E74" s="604"/>
      <c r="F74" s="604"/>
      <c r="G74" s="604"/>
      <c r="H74" s="358" t="s">
        <v>380</v>
      </c>
      <c r="I74" s="200"/>
      <c r="J74" s="200"/>
      <c r="K74" s="217" t="s">
        <v>571</v>
      </c>
      <c r="L74" s="148"/>
    </row>
    <row r="75" spans="1:12" s="96" customFormat="1" ht="11.5" customHeight="1">
      <c r="A75" s="359" t="s">
        <v>601</v>
      </c>
      <c r="B75" s="198"/>
      <c r="C75" s="583" t="s">
        <v>518</v>
      </c>
      <c r="D75" s="584"/>
      <c r="E75" s="584"/>
      <c r="F75" s="584"/>
      <c r="G75" s="584"/>
      <c r="H75" s="584"/>
      <c r="I75" s="584"/>
      <c r="J75" s="203"/>
      <c r="K75" s="217" t="s">
        <v>572</v>
      </c>
      <c r="L75" s="148"/>
    </row>
    <row r="76" spans="1:12" s="96" customFormat="1" ht="11.5" customHeight="1">
      <c r="A76" s="360"/>
      <c r="B76" s="97"/>
      <c r="C76" s="361"/>
      <c r="D76" s="362"/>
      <c r="E76" s="97"/>
      <c r="F76" s="97"/>
      <c r="G76" s="97"/>
      <c r="H76" s="97"/>
      <c r="I76" s="148"/>
      <c r="J76" s="119"/>
      <c r="K76" s="363"/>
      <c r="L76" s="148"/>
    </row>
    <row r="77" spans="1:12" s="96" customFormat="1" ht="11.5" customHeight="1" thickBot="1">
      <c r="A77" s="160"/>
      <c r="B77" s="161"/>
      <c r="C77" s="364"/>
      <c r="D77" s="161"/>
      <c r="E77" s="161"/>
      <c r="F77" s="161"/>
      <c r="G77" s="161"/>
      <c r="H77" s="161"/>
      <c r="I77" s="163"/>
      <c r="J77" s="163"/>
      <c r="K77" s="161"/>
      <c r="L77" s="119"/>
    </row>
    <row r="78" spans="1:12" s="96" customFormat="1" ht="11.5" customHeight="1" thickTop="1">
      <c r="A78" s="108" t="s">
        <v>230</v>
      </c>
      <c r="B78" s="140"/>
      <c r="C78" s="141"/>
      <c r="D78" s="142"/>
      <c r="E78" s="142"/>
      <c r="F78" s="142"/>
      <c r="G78" s="142"/>
      <c r="H78" s="142"/>
      <c r="I78" s="143"/>
      <c r="J78" s="112" t="s">
        <v>499</v>
      </c>
      <c r="K78" s="111"/>
    </row>
    <row r="79" spans="1:12" s="96" customFormat="1" ht="11.5" customHeight="1">
      <c r="A79" s="126" t="s">
        <v>231</v>
      </c>
      <c r="B79" s="146"/>
      <c r="C79" s="338" t="s">
        <v>36</v>
      </c>
      <c r="D79" s="365"/>
      <c r="E79" s="146"/>
      <c r="F79" s="146"/>
      <c r="G79" s="146"/>
      <c r="H79" s="146"/>
      <c r="I79" s="148"/>
      <c r="J79" s="119"/>
      <c r="K79" s="158" t="s">
        <v>620</v>
      </c>
      <c r="L79" s="148"/>
    </row>
    <row r="80" spans="1:12" s="96" customFormat="1" ht="11.5" customHeight="1">
      <c r="A80" s="366" t="s">
        <v>232</v>
      </c>
      <c r="B80" s="299"/>
      <c r="C80" s="367" t="str">
        <f>B37</f>
        <v>?</v>
      </c>
      <c r="D80" s="368" t="s">
        <v>420</v>
      </c>
      <c r="E80" s="369" t="str">
        <f>D37</f>
        <v>?</v>
      </c>
      <c r="F80" s="370"/>
      <c r="G80" s="370"/>
      <c r="H80" s="370"/>
      <c r="I80" s="371" t="s">
        <v>142</v>
      </c>
      <c r="J80" s="119"/>
      <c r="K80" s="158" t="s">
        <v>621</v>
      </c>
      <c r="L80" s="148"/>
    </row>
    <row r="81" spans="1:12" s="96" customFormat="1" ht="11.5" customHeight="1">
      <c r="A81" s="122"/>
      <c r="B81" s="121"/>
      <c r="C81" s="194" t="s">
        <v>364</v>
      </c>
      <c r="D81" s="372" t="s">
        <v>420</v>
      </c>
      <c r="E81" s="373" t="s">
        <v>364</v>
      </c>
      <c r="F81" s="374"/>
      <c r="G81" s="374"/>
      <c r="H81" s="374"/>
      <c r="I81" s="371" t="s">
        <v>142</v>
      </c>
      <c r="J81" s="119"/>
      <c r="K81" s="363"/>
      <c r="L81" s="148"/>
    </row>
    <row r="82" spans="1:12" s="96" customFormat="1" ht="11.5" customHeight="1">
      <c r="A82" s="122"/>
      <c r="B82" s="121"/>
      <c r="C82" s="194" t="s">
        <v>364</v>
      </c>
      <c r="D82" s="372" t="s">
        <v>420</v>
      </c>
      <c r="E82" s="373" t="s">
        <v>364</v>
      </c>
      <c r="F82" s="374"/>
      <c r="G82" s="374"/>
      <c r="H82" s="374"/>
      <c r="I82" s="371" t="s">
        <v>142</v>
      </c>
      <c r="J82" s="119"/>
      <c r="K82" s="363"/>
      <c r="L82" s="148"/>
    </row>
    <row r="83" spans="1:12" s="96" customFormat="1" ht="11.5" customHeight="1">
      <c r="A83" s="375"/>
      <c r="B83" s="271"/>
      <c r="C83" s="376" t="s">
        <v>364</v>
      </c>
      <c r="D83" s="377" t="s">
        <v>420</v>
      </c>
      <c r="E83" s="378" t="s">
        <v>364</v>
      </c>
      <c r="F83" s="379"/>
      <c r="G83" s="379"/>
      <c r="H83" s="379"/>
      <c r="I83" s="291" t="s">
        <v>142</v>
      </c>
      <c r="J83" s="151"/>
      <c r="K83" s="206"/>
      <c r="L83" s="148"/>
    </row>
    <row r="84" spans="1:12" s="96" customFormat="1" ht="11.5" customHeight="1">
      <c r="A84" s="380" t="s">
        <v>505</v>
      </c>
      <c r="B84" s="365"/>
      <c r="C84" s="338" t="s">
        <v>91</v>
      </c>
      <c r="D84" s="278" t="s">
        <v>249</v>
      </c>
      <c r="E84" s="365"/>
      <c r="F84" s="365"/>
      <c r="G84" s="365"/>
      <c r="H84" s="365"/>
      <c r="I84" s="381"/>
      <c r="J84" s="381"/>
      <c r="K84" s="217" t="s">
        <v>622</v>
      </c>
      <c r="L84" s="381"/>
    </row>
    <row r="85" spans="1:12" s="96" customFormat="1" ht="11.5" customHeight="1">
      <c r="A85" s="359" t="s">
        <v>388</v>
      </c>
      <c r="B85" s="198"/>
      <c r="C85" s="382" t="str">
        <f>C64</f>
        <v>?</v>
      </c>
      <c r="D85" s="383" t="s">
        <v>389</v>
      </c>
      <c r="E85" s="384" t="str">
        <f>E64</f>
        <v>?</v>
      </c>
      <c r="F85" s="198" t="s">
        <v>225</v>
      </c>
      <c r="G85" s="147"/>
      <c r="H85" s="385"/>
      <c r="I85" s="119"/>
      <c r="J85" s="119"/>
      <c r="K85" s="217" t="s">
        <v>623</v>
      </c>
      <c r="L85" s="148"/>
    </row>
    <row r="86" spans="1:12" s="96" customFormat="1" ht="11.5" customHeight="1">
      <c r="A86" s="149" t="s">
        <v>233</v>
      </c>
      <c r="B86" s="150"/>
      <c r="C86" s="570" t="s">
        <v>25</v>
      </c>
      <c r="D86" s="571"/>
      <c r="E86" s="150"/>
      <c r="F86" s="150"/>
      <c r="G86" s="150"/>
      <c r="H86" s="150"/>
      <c r="I86" s="151"/>
      <c r="J86" s="151"/>
      <c r="K86" s="217" t="s">
        <v>624</v>
      </c>
      <c r="L86" s="119"/>
    </row>
    <row r="87" spans="1:12" s="96" customFormat="1" ht="11.5" customHeight="1">
      <c r="A87" s="145" t="s">
        <v>156</v>
      </c>
      <c r="B87" s="146"/>
      <c r="C87" s="572" t="s">
        <v>396</v>
      </c>
      <c r="D87" s="573"/>
      <c r="E87" s="146"/>
      <c r="F87" s="146"/>
      <c r="G87" s="146"/>
      <c r="H87" s="146"/>
      <c r="I87" s="148"/>
      <c r="J87" s="119"/>
      <c r="K87" s="217" t="s">
        <v>625</v>
      </c>
      <c r="L87" s="148"/>
    </row>
    <row r="88" spans="1:12" s="96" customFormat="1" ht="11.5" customHeight="1">
      <c r="A88" s="145" t="s">
        <v>253</v>
      </c>
      <c r="B88" s="146"/>
      <c r="C88" s="128">
        <v>0</v>
      </c>
      <c r="D88" s="146"/>
      <c r="E88" s="146"/>
      <c r="F88" s="146"/>
      <c r="G88" s="146"/>
      <c r="H88" s="146"/>
      <c r="I88" s="148"/>
      <c r="J88" s="119"/>
      <c r="K88" s="247" t="s">
        <v>662</v>
      </c>
      <c r="L88" s="148"/>
    </row>
    <row r="89" spans="1:12" s="96" customFormat="1" ht="11.5" customHeight="1">
      <c r="A89" s="145" t="s">
        <v>267</v>
      </c>
      <c r="B89" s="146"/>
      <c r="C89" s="128">
        <v>0</v>
      </c>
      <c r="D89" s="146"/>
      <c r="E89" s="146"/>
      <c r="F89" s="146"/>
      <c r="G89" s="146"/>
      <c r="H89" s="146"/>
      <c r="I89" s="148"/>
      <c r="J89" s="119"/>
      <c r="K89" s="247" t="s">
        <v>626</v>
      </c>
      <c r="L89" s="148"/>
    </row>
    <row r="90" spans="1:12" s="96" customFormat="1" ht="11.5" customHeight="1">
      <c r="A90" s="149" t="s">
        <v>186</v>
      </c>
      <c r="B90" s="150"/>
      <c r="C90" s="386">
        <v>0</v>
      </c>
      <c r="D90" s="150"/>
      <c r="E90" s="150"/>
      <c r="F90" s="150"/>
      <c r="G90" s="150"/>
      <c r="H90" s="150"/>
      <c r="I90" s="151"/>
      <c r="J90" s="151"/>
      <c r="K90" s="247" t="s">
        <v>627</v>
      </c>
      <c r="L90" s="148"/>
    </row>
    <row r="91" spans="1:12" s="96" customFormat="1" ht="11.5" customHeight="1">
      <c r="A91" s="145" t="s">
        <v>187</v>
      </c>
      <c r="B91" s="146"/>
      <c r="C91" s="387" t="str">
        <f>C61</f>
        <v>?</v>
      </c>
      <c r="D91" s="146"/>
      <c r="E91" s="146"/>
      <c r="F91" s="146"/>
      <c r="G91" s="146"/>
      <c r="H91" s="146"/>
      <c r="I91" s="148"/>
      <c r="J91" s="119"/>
      <c r="K91" s="217" t="s">
        <v>628</v>
      </c>
      <c r="L91" s="148"/>
    </row>
    <row r="92" spans="1:12" s="96" customFormat="1" ht="11.5" customHeight="1">
      <c r="A92" s="149" t="s">
        <v>188</v>
      </c>
      <c r="B92" s="150"/>
      <c r="C92" s="388" t="s">
        <v>60</v>
      </c>
      <c r="D92" s="150"/>
      <c r="E92" s="150"/>
      <c r="F92" s="150"/>
      <c r="G92" s="150"/>
      <c r="H92" s="150"/>
      <c r="I92" s="151"/>
      <c r="J92" s="151"/>
      <c r="K92" s="247" t="s">
        <v>662</v>
      </c>
      <c r="L92" s="148"/>
    </row>
    <row r="93" spans="1:12" s="96" customFormat="1" ht="11.5" customHeight="1">
      <c r="A93" s="149" t="s">
        <v>189</v>
      </c>
      <c r="B93" s="150"/>
      <c r="C93" s="389" t="s">
        <v>326</v>
      </c>
      <c r="D93" s="390"/>
      <c r="E93" s="390"/>
      <c r="F93" s="390"/>
      <c r="G93" s="390"/>
      <c r="H93" s="390"/>
      <c r="I93" s="391"/>
      <c r="J93" s="391"/>
      <c r="K93" s="217" t="s">
        <v>619</v>
      </c>
      <c r="L93" s="148"/>
    </row>
    <row r="94" spans="1:12" s="96" customFormat="1" ht="11.5" customHeight="1">
      <c r="A94" s="149"/>
      <c r="B94" s="150"/>
      <c r="C94" s="291"/>
      <c r="D94" s="150"/>
      <c r="E94" s="150"/>
      <c r="F94" s="150"/>
      <c r="G94" s="150"/>
      <c r="H94" s="150"/>
      <c r="I94" s="151"/>
      <c r="J94" s="151"/>
      <c r="K94" s="206"/>
      <c r="L94" s="148"/>
    </row>
    <row r="95" spans="1:12" s="96" customFormat="1" ht="11.5" customHeight="1">
      <c r="A95" s="149" t="s">
        <v>63</v>
      </c>
      <c r="B95" s="150"/>
      <c r="C95" s="291"/>
      <c r="D95" s="150"/>
      <c r="E95" s="150"/>
      <c r="F95" s="150"/>
      <c r="G95" s="150"/>
      <c r="H95" s="150"/>
      <c r="I95" s="151"/>
      <c r="J95" s="151"/>
      <c r="K95" s="217" t="s">
        <v>64</v>
      </c>
      <c r="L95" s="148"/>
    </row>
    <row r="96" spans="1:12" s="96" customFormat="1" ht="11.5" customHeight="1">
      <c r="A96" s="149" t="s">
        <v>53</v>
      </c>
      <c r="B96" s="150"/>
      <c r="C96" s="334" t="s">
        <v>62</v>
      </c>
      <c r="D96" s="392" t="s">
        <v>61</v>
      </c>
      <c r="E96" s="150"/>
      <c r="F96" s="150"/>
      <c r="G96" s="150"/>
      <c r="H96" s="150"/>
      <c r="I96" s="151"/>
      <c r="J96" s="151"/>
      <c r="K96" s="247" t="s">
        <v>50</v>
      </c>
      <c r="L96" s="148"/>
    </row>
    <row r="97" spans="1:12" s="96" customFormat="1" ht="11.5" customHeight="1">
      <c r="A97" s="149" t="s">
        <v>52</v>
      </c>
      <c r="B97" s="393" t="s">
        <v>596</v>
      </c>
      <c r="C97" s="334">
        <v>1</v>
      </c>
      <c r="D97" s="150" t="s">
        <v>161</v>
      </c>
      <c r="E97" s="150"/>
      <c r="F97" s="150"/>
      <c r="G97" s="150"/>
      <c r="H97" s="394" t="s">
        <v>364</v>
      </c>
      <c r="I97" s="291" t="s">
        <v>162</v>
      </c>
      <c r="J97" s="395"/>
      <c r="K97" s="247" t="s">
        <v>51</v>
      </c>
      <c r="L97" s="148"/>
    </row>
    <row r="98" spans="1:12" s="96" customFormat="1" ht="11.5" customHeight="1">
      <c r="A98" s="396" t="s">
        <v>24</v>
      </c>
      <c r="B98" s="397"/>
      <c r="C98" s="398"/>
      <c r="D98" s="399"/>
      <c r="E98" s="399"/>
      <c r="F98" s="399"/>
      <c r="G98" s="399"/>
      <c r="H98" s="398"/>
      <c r="I98" s="400"/>
      <c r="J98" s="401"/>
      <c r="K98" s="247"/>
      <c r="L98" s="148"/>
    </row>
    <row r="99" spans="1:12" s="96" customFormat="1" ht="11.5" customHeight="1">
      <c r="A99" s="145"/>
      <c r="B99" s="146"/>
      <c r="C99" s="402"/>
      <c r="D99" s="146"/>
      <c r="E99" s="146"/>
      <c r="F99" s="146"/>
      <c r="G99" s="146"/>
      <c r="H99" s="146"/>
      <c r="I99" s="200"/>
      <c r="J99" s="403"/>
      <c r="K99" s="404"/>
      <c r="L99" s="148"/>
    </row>
    <row r="100" spans="1:12" s="96" customFormat="1" ht="11.5" customHeight="1">
      <c r="A100" s="405" t="s">
        <v>511</v>
      </c>
      <c r="B100" s="406" t="s">
        <v>434</v>
      </c>
      <c r="C100" s="407" t="s">
        <v>136</v>
      </c>
      <c r="D100" s="311" t="s">
        <v>699</v>
      </c>
      <c r="E100" s="359"/>
      <c r="F100" s="146"/>
      <c r="G100" s="146"/>
      <c r="H100" s="146"/>
      <c r="I100" s="407" t="s">
        <v>327</v>
      </c>
      <c r="J100" s="408"/>
      <c r="K100" s="217" t="s">
        <v>660</v>
      </c>
      <c r="L100" s="148"/>
    </row>
    <row r="101" spans="1:12" s="96" customFormat="1" ht="11.5" customHeight="1">
      <c r="A101" s="298"/>
      <c r="B101" s="409">
        <v>2</v>
      </c>
      <c r="C101" s="301">
        <v>0</v>
      </c>
      <c r="D101" s="301">
        <v>0</v>
      </c>
      <c r="E101" s="298"/>
      <c r="F101" s="299"/>
      <c r="G101" s="299"/>
      <c r="H101" s="299"/>
      <c r="I101" s="410">
        <f t="shared" ref="I101:I107" si="0">C101+D101</f>
        <v>0</v>
      </c>
      <c r="J101" s="411"/>
      <c r="K101" s="247" t="s">
        <v>661</v>
      </c>
      <c r="L101" s="148"/>
    </row>
    <row r="102" spans="1:12" s="96" customFormat="1" ht="11.5" customHeight="1">
      <c r="A102" s="120"/>
      <c r="B102" s="412">
        <v>1</v>
      </c>
      <c r="C102" s="306">
        <v>0</v>
      </c>
      <c r="D102" s="306">
        <v>0</v>
      </c>
      <c r="E102" s="120"/>
      <c r="F102" s="121"/>
      <c r="G102" s="121"/>
      <c r="H102" s="121"/>
      <c r="I102" s="413">
        <f t="shared" si="0"/>
        <v>0</v>
      </c>
      <c r="J102" s="307"/>
      <c r="K102" s="206"/>
      <c r="L102" s="148"/>
    </row>
    <row r="103" spans="1:12" s="96" customFormat="1" ht="11.5" customHeight="1">
      <c r="A103" s="120"/>
      <c r="B103" s="412">
        <v>0</v>
      </c>
      <c r="C103" s="306">
        <v>0</v>
      </c>
      <c r="D103" s="306">
        <v>0</v>
      </c>
      <c r="E103" s="120"/>
      <c r="F103" s="121"/>
      <c r="G103" s="121"/>
      <c r="H103" s="121"/>
      <c r="I103" s="413">
        <f t="shared" si="0"/>
        <v>0</v>
      </c>
      <c r="J103" s="307"/>
      <c r="K103" s="206"/>
      <c r="L103" s="148"/>
    </row>
    <row r="104" spans="1:12" s="96" customFormat="1" ht="11.5" customHeight="1">
      <c r="A104" s="120"/>
      <c r="B104" s="412">
        <v>0</v>
      </c>
      <c r="C104" s="306">
        <v>0</v>
      </c>
      <c r="D104" s="306">
        <v>0</v>
      </c>
      <c r="E104" s="120"/>
      <c r="F104" s="121"/>
      <c r="G104" s="121"/>
      <c r="H104" s="121"/>
      <c r="I104" s="413">
        <f t="shared" si="0"/>
        <v>0</v>
      </c>
      <c r="J104" s="307"/>
      <c r="K104" s="206"/>
      <c r="L104" s="148"/>
    </row>
    <row r="105" spans="1:12" s="96" customFormat="1" ht="11.5" customHeight="1">
      <c r="A105" s="120"/>
      <c r="B105" s="412">
        <v>0</v>
      </c>
      <c r="C105" s="414">
        <v>0</v>
      </c>
      <c r="D105" s="306">
        <v>0</v>
      </c>
      <c r="E105" s="120"/>
      <c r="F105" s="121"/>
      <c r="G105" s="121"/>
      <c r="H105" s="121"/>
      <c r="I105" s="413">
        <f t="shared" si="0"/>
        <v>0</v>
      </c>
      <c r="J105" s="307"/>
      <c r="K105" s="206"/>
      <c r="L105" s="148"/>
    </row>
    <row r="106" spans="1:12" s="96" customFormat="1" ht="11.5" customHeight="1">
      <c r="A106" s="120"/>
      <c r="B106" s="412">
        <v>0</v>
      </c>
      <c r="C106" s="306">
        <v>0</v>
      </c>
      <c r="D106" s="306">
        <v>0</v>
      </c>
      <c r="E106" s="120"/>
      <c r="F106" s="121"/>
      <c r="G106" s="121"/>
      <c r="H106" s="121"/>
      <c r="I106" s="415">
        <f t="shared" si="0"/>
        <v>0</v>
      </c>
      <c r="J106" s="307"/>
      <c r="K106" s="206"/>
      <c r="L106" s="148"/>
    </row>
    <row r="107" spans="1:12" s="96" customFormat="1" ht="11.5" customHeight="1">
      <c r="A107" s="267"/>
      <c r="B107" s="271" t="s">
        <v>327</v>
      </c>
      <c r="C107" s="416">
        <f>C101+C102+C103+C104+C105+C106</f>
        <v>0</v>
      </c>
      <c r="D107" s="417">
        <f>D101+D102+D103+D104+D105+D106</f>
        <v>0</v>
      </c>
      <c r="E107" s="267"/>
      <c r="F107" s="271"/>
      <c r="G107" s="271"/>
      <c r="H107" s="271"/>
      <c r="I107" s="416">
        <f t="shared" si="0"/>
        <v>0</v>
      </c>
      <c r="J107" s="418"/>
      <c r="K107" s="247" t="s">
        <v>662</v>
      </c>
      <c r="L107" s="119"/>
    </row>
    <row r="108" spans="1:12" s="96" customFormat="1" ht="11.5" customHeight="1">
      <c r="A108" s="145"/>
      <c r="B108" s="146"/>
      <c r="C108" s="402"/>
      <c r="D108" s="146"/>
      <c r="E108" s="146"/>
      <c r="F108" s="146"/>
      <c r="G108" s="146"/>
      <c r="H108" s="146"/>
      <c r="I108" s="119"/>
      <c r="J108" s="119"/>
      <c r="K108" s="206"/>
      <c r="L108" s="148"/>
    </row>
    <row r="109" spans="1:12" s="96" customFormat="1" ht="11.5" customHeight="1">
      <c r="A109" s="145" t="s">
        <v>512</v>
      </c>
      <c r="B109" s="146"/>
      <c r="C109" s="574" t="s">
        <v>280</v>
      </c>
      <c r="D109" s="575"/>
      <c r="E109" s="575"/>
      <c r="F109" s="575"/>
      <c r="G109" s="575"/>
      <c r="H109" s="575"/>
      <c r="I109" s="148"/>
      <c r="J109" s="119"/>
      <c r="K109" s="217" t="s">
        <v>632</v>
      </c>
      <c r="L109" s="148"/>
    </row>
    <row r="110" spans="1:12" s="96" customFormat="1" ht="11.5" customHeight="1">
      <c r="A110" s="145" t="s">
        <v>84</v>
      </c>
      <c r="B110" s="146"/>
      <c r="C110" s="574" t="s">
        <v>396</v>
      </c>
      <c r="D110" s="575"/>
      <c r="E110" s="575"/>
      <c r="F110" s="575"/>
      <c r="G110" s="575"/>
      <c r="H110" s="575"/>
      <c r="I110" s="148"/>
      <c r="J110" s="119"/>
      <c r="K110" s="217" t="s">
        <v>633</v>
      </c>
      <c r="L110" s="148"/>
    </row>
    <row r="111" spans="1:12" s="96" customFormat="1" ht="11.5" customHeight="1">
      <c r="A111" s="149" t="s">
        <v>209</v>
      </c>
      <c r="B111" s="150"/>
      <c r="C111" s="570" t="s">
        <v>364</v>
      </c>
      <c r="D111" s="605"/>
      <c r="E111" s="605"/>
      <c r="F111" s="605"/>
      <c r="G111" s="605"/>
      <c r="H111" s="605"/>
      <c r="I111" s="151"/>
      <c r="J111" s="151"/>
      <c r="K111" s="217" t="s">
        <v>634</v>
      </c>
      <c r="L111" s="119"/>
    </row>
    <row r="112" spans="1:12" s="96" customFormat="1" ht="11.5" customHeight="1">
      <c r="A112" s="145" t="s">
        <v>152</v>
      </c>
      <c r="B112" s="146"/>
      <c r="C112" s="152" t="s">
        <v>364</v>
      </c>
      <c r="D112" s="146"/>
      <c r="E112" s="146"/>
      <c r="F112" s="146"/>
      <c r="G112" s="146"/>
      <c r="H112" s="146"/>
      <c r="I112" s="153"/>
      <c r="J112" s="153"/>
      <c r="K112" s="217" t="s">
        <v>635</v>
      </c>
      <c r="L112" s="148"/>
    </row>
    <row r="113" spans="1:12" s="96" customFormat="1" ht="11.5" customHeight="1">
      <c r="A113" s="145" t="s">
        <v>153</v>
      </c>
      <c r="B113" s="154"/>
      <c r="C113" s="128" t="s">
        <v>524</v>
      </c>
      <c r="D113" s="155" t="s">
        <v>560</v>
      </c>
      <c r="E113" s="146"/>
      <c r="F113" s="146"/>
      <c r="G113" s="146"/>
      <c r="H113" s="146"/>
      <c r="I113" s="156" t="s">
        <v>217</v>
      </c>
      <c r="J113" s="157" t="s">
        <v>518</v>
      </c>
      <c r="K113" s="158" t="s">
        <v>636</v>
      </c>
      <c r="L113" s="159"/>
    </row>
    <row r="114" spans="1:12" s="96" customFormat="1" ht="11.5" customHeight="1" thickBot="1">
      <c r="A114" s="160" t="s">
        <v>360</v>
      </c>
      <c r="B114" s="161"/>
      <c r="C114" s="162" t="s">
        <v>364</v>
      </c>
      <c r="D114" s="161"/>
      <c r="E114" s="160" t="s">
        <v>386</v>
      </c>
      <c r="F114" s="161"/>
      <c r="G114" s="161"/>
      <c r="H114" s="161"/>
      <c r="I114" s="162" t="s">
        <v>364</v>
      </c>
      <c r="J114" s="163"/>
      <c r="K114" s="158" t="s">
        <v>637</v>
      </c>
      <c r="L114" s="164"/>
    </row>
    <row r="115" spans="1:12" s="96" customFormat="1" ht="11.5" customHeight="1" thickTop="1">
      <c r="A115" s="108" t="s">
        <v>15</v>
      </c>
      <c r="B115" s="140"/>
      <c r="C115" s="141"/>
      <c r="D115" s="142"/>
      <c r="E115" s="142"/>
      <c r="F115" s="142"/>
      <c r="G115" s="142"/>
      <c r="H115" s="142"/>
      <c r="I115" s="141"/>
      <c r="J115" s="419" t="s">
        <v>369</v>
      </c>
      <c r="K115" s="111"/>
      <c r="L115" s="164"/>
    </row>
    <row r="116" spans="1:12" s="96" customFormat="1" ht="11.5" customHeight="1">
      <c r="A116" s="420" t="s">
        <v>231</v>
      </c>
      <c r="B116" s="421" t="s">
        <v>166</v>
      </c>
      <c r="C116" s="422">
        <v>1</v>
      </c>
      <c r="D116" s="423"/>
      <c r="E116" s="421" t="s">
        <v>191</v>
      </c>
      <c r="F116" s="299"/>
      <c r="G116" s="299"/>
      <c r="H116" s="299"/>
      <c r="I116" s="422">
        <v>1</v>
      </c>
      <c r="J116" s="424"/>
      <c r="K116" s="158" t="s">
        <v>620</v>
      </c>
      <c r="L116" s="173"/>
    </row>
    <row r="117" spans="1:12" s="96" customFormat="1" ht="11.5" customHeight="1">
      <c r="A117" s="425" t="s">
        <v>434</v>
      </c>
      <c r="B117" s="121"/>
      <c r="C117" s="426">
        <v>1</v>
      </c>
      <c r="D117" s="427" t="s">
        <v>434</v>
      </c>
      <c r="E117" s="121"/>
      <c r="F117" s="121"/>
      <c r="G117" s="121"/>
      <c r="H117" s="121"/>
      <c r="I117" s="428">
        <v>2</v>
      </c>
      <c r="J117" s="121" t="s">
        <v>434</v>
      </c>
      <c r="K117" s="158" t="s">
        <v>621</v>
      </c>
      <c r="L117" s="159"/>
    </row>
    <row r="118" spans="1:12" s="96" customFormat="1" ht="11.5" customHeight="1">
      <c r="A118" s="425" t="s">
        <v>135</v>
      </c>
      <c r="B118" s="585" t="s">
        <v>258</v>
      </c>
      <c r="C118" s="586"/>
      <c r="D118" s="587"/>
      <c r="E118" s="585" t="str">
        <f>B118</f>
        <v>10.5x10.5cm 通し柱 12.0x12.0cm</v>
      </c>
      <c r="F118" s="586"/>
      <c r="G118" s="586"/>
      <c r="H118" s="586"/>
      <c r="I118" s="586"/>
      <c r="J118" s="586"/>
      <c r="K118" s="217" t="s">
        <v>622</v>
      </c>
      <c r="L118" s="159"/>
    </row>
    <row r="119" spans="1:12" s="96" customFormat="1" ht="11.5" customHeight="1">
      <c r="A119" s="429" t="s">
        <v>259</v>
      </c>
      <c r="B119" s="588">
        <v>0</v>
      </c>
      <c r="C119" s="589"/>
      <c r="D119" s="590"/>
      <c r="E119" s="588">
        <v>0</v>
      </c>
      <c r="F119" s="589"/>
      <c r="G119" s="589"/>
      <c r="H119" s="589"/>
      <c r="I119" s="589"/>
      <c r="J119" s="589"/>
      <c r="K119" s="217" t="s">
        <v>623</v>
      </c>
      <c r="L119" s="159"/>
    </row>
    <row r="120" spans="1:12" s="96" customFormat="1" ht="11.5" customHeight="1">
      <c r="A120" s="425" t="s">
        <v>260</v>
      </c>
      <c r="B120" s="588">
        <v>0</v>
      </c>
      <c r="C120" s="589"/>
      <c r="D120" s="590"/>
      <c r="E120" s="588">
        <v>0</v>
      </c>
      <c r="F120" s="589"/>
      <c r="G120" s="589"/>
      <c r="H120" s="589"/>
      <c r="I120" s="589"/>
      <c r="J120" s="589"/>
      <c r="K120" s="217" t="s">
        <v>624</v>
      </c>
      <c r="L120" s="159"/>
    </row>
    <row r="121" spans="1:12" s="96" customFormat="1" ht="11.5" customHeight="1">
      <c r="A121" s="425" t="s">
        <v>261</v>
      </c>
      <c r="B121" s="588">
        <v>0</v>
      </c>
      <c r="C121" s="589"/>
      <c r="D121" s="590"/>
      <c r="E121" s="588">
        <v>0</v>
      </c>
      <c r="F121" s="589"/>
      <c r="G121" s="589"/>
      <c r="H121" s="589"/>
      <c r="I121" s="589"/>
      <c r="J121" s="589"/>
      <c r="K121" s="217" t="s">
        <v>625</v>
      </c>
      <c r="L121" s="159"/>
    </row>
    <row r="122" spans="1:12" s="96" customFormat="1" ht="11.5" customHeight="1">
      <c r="A122" s="430" t="s">
        <v>599</v>
      </c>
      <c r="B122" s="431" t="s">
        <v>600</v>
      </c>
      <c r="C122" s="432"/>
      <c r="D122" s="433">
        <v>0</v>
      </c>
      <c r="E122" s="431" t="s">
        <v>600</v>
      </c>
      <c r="F122" s="271"/>
      <c r="G122" s="271"/>
      <c r="H122" s="271"/>
      <c r="I122" s="272"/>
      <c r="J122" s="327">
        <v>0</v>
      </c>
      <c r="K122" s="247" t="s">
        <v>662</v>
      </c>
      <c r="L122" s="164"/>
    </row>
    <row r="123" spans="1:12" s="96" customFormat="1" ht="11.5" customHeight="1">
      <c r="A123" s="434" t="s">
        <v>86</v>
      </c>
      <c r="B123" s="146" t="s">
        <v>202</v>
      </c>
      <c r="C123" s="407" t="s">
        <v>232</v>
      </c>
      <c r="D123" s="434" t="s">
        <v>417</v>
      </c>
      <c r="E123" s="146" t="s">
        <v>202</v>
      </c>
      <c r="F123" s="146"/>
      <c r="G123" s="146"/>
      <c r="H123" s="146"/>
      <c r="I123" s="407" t="s">
        <v>232</v>
      </c>
      <c r="J123" s="145" t="s">
        <v>417</v>
      </c>
      <c r="K123" s="435"/>
      <c r="L123" s="159"/>
    </row>
    <row r="124" spans="1:12" s="96" customFormat="1" ht="11.5" customHeight="1">
      <c r="A124" s="436" t="s">
        <v>334</v>
      </c>
      <c r="B124" s="437"/>
      <c r="C124" s="438"/>
      <c r="D124" s="439">
        <v>0</v>
      </c>
      <c r="E124" s="615"/>
      <c r="F124" s="616"/>
      <c r="G124" s="616"/>
      <c r="H124" s="617"/>
      <c r="I124" s="438"/>
      <c r="J124" s="301">
        <v>0</v>
      </c>
      <c r="K124" s="217" t="s">
        <v>628</v>
      </c>
      <c r="L124" s="159"/>
    </row>
    <row r="125" spans="1:12" s="96" customFormat="1" ht="11.5" customHeight="1">
      <c r="A125" s="440" t="s">
        <v>335</v>
      </c>
      <c r="B125" s="441"/>
      <c r="C125" s="442"/>
      <c r="D125" s="443">
        <v>0</v>
      </c>
      <c r="E125" s="618" t="s">
        <v>448</v>
      </c>
      <c r="F125" s="619"/>
      <c r="G125" s="619"/>
      <c r="H125" s="620"/>
      <c r="I125" s="442"/>
      <c r="J125" s="306">
        <v>0</v>
      </c>
      <c r="K125" s="444"/>
      <c r="L125" s="159"/>
    </row>
    <row r="126" spans="1:12" s="96" customFormat="1" ht="11.5" customHeight="1">
      <c r="A126" s="440" t="s">
        <v>321</v>
      </c>
      <c r="B126" s="441"/>
      <c r="C126" s="442"/>
      <c r="D126" s="443">
        <v>0</v>
      </c>
      <c r="E126" s="618" t="s">
        <v>448</v>
      </c>
      <c r="F126" s="619"/>
      <c r="G126" s="619"/>
      <c r="H126" s="620"/>
      <c r="I126" s="442"/>
      <c r="J126" s="306">
        <v>0</v>
      </c>
      <c r="K126" s="444"/>
      <c r="L126" s="159"/>
    </row>
    <row r="127" spans="1:12" s="96" customFormat="1" ht="11.5" customHeight="1">
      <c r="A127" s="440" t="s">
        <v>526</v>
      </c>
      <c r="B127" s="441"/>
      <c r="C127" s="442"/>
      <c r="D127" s="443">
        <v>0</v>
      </c>
      <c r="E127" s="618" t="s">
        <v>448</v>
      </c>
      <c r="F127" s="619"/>
      <c r="G127" s="619"/>
      <c r="H127" s="620"/>
      <c r="I127" s="442"/>
      <c r="J127" s="306">
        <v>0</v>
      </c>
      <c r="K127" s="444"/>
      <c r="L127" s="159"/>
    </row>
    <row r="128" spans="1:12" s="96" customFormat="1" ht="11.5" customHeight="1">
      <c r="A128" s="445" t="s">
        <v>192</v>
      </c>
      <c r="B128" s="446"/>
      <c r="C128" s="447"/>
      <c r="D128" s="448">
        <v>0</v>
      </c>
      <c r="E128" s="621"/>
      <c r="F128" s="622"/>
      <c r="G128" s="622"/>
      <c r="H128" s="623"/>
      <c r="I128" s="447"/>
      <c r="J128" s="449">
        <v>0</v>
      </c>
      <c r="K128" s="444"/>
      <c r="L128" s="159"/>
    </row>
    <row r="129" spans="1:18" s="96" customFormat="1" ht="11.5" customHeight="1">
      <c r="A129" s="359" t="s">
        <v>193</v>
      </c>
      <c r="B129" s="450"/>
      <c r="C129" s="451" t="s">
        <v>364</v>
      </c>
      <c r="D129" s="452"/>
      <c r="E129" s="198"/>
      <c r="F129" s="198"/>
      <c r="G129" s="198"/>
      <c r="H129" s="198"/>
      <c r="I129" s="198"/>
      <c r="J129" s="198"/>
      <c r="K129" s="453"/>
      <c r="L129" s="453"/>
      <c r="M129" s="165"/>
      <c r="O129" s="165"/>
      <c r="P129" s="165"/>
      <c r="Q129" s="165"/>
      <c r="R129" s="165"/>
    </row>
    <row r="130" spans="1:18" s="96" customFormat="1" ht="11.5" customHeight="1" thickBot="1">
      <c r="A130" s="454"/>
      <c r="B130" s="454"/>
      <c r="C130" s="455"/>
      <c r="D130" s="456"/>
      <c r="E130" s="454"/>
      <c r="F130" s="454"/>
      <c r="G130" s="454"/>
      <c r="H130" s="454"/>
      <c r="I130" s="454"/>
      <c r="J130" s="454"/>
      <c r="K130" s="161"/>
      <c r="L130" s="173"/>
      <c r="M130" s="165"/>
      <c r="O130" s="165"/>
      <c r="P130" s="165"/>
      <c r="Q130" s="165"/>
      <c r="R130" s="165"/>
    </row>
    <row r="131" spans="1:18" s="96" customFormat="1" ht="11.5" customHeight="1">
      <c r="A131" s="457" t="s">
        <v>66</v>
      </c>
      <c r="B131" s="140"/>
      <c r="C131" s="141"/>
      <c r="D131" s="142"/>
      <c r="E131" s="142"/>
      <c r="F131" s="142"/>
      <c r="G131" s="142"/>
      <c r="H131" s="142"/>
      <c r="I131" s="141"/>
      <c r="J131" s="419" t="s">
        <v>65</v>
      </c>
      <c r="K131" s="111"/>
      <c r="L131" s="173"/>
      <c r="M131" s="165"/>
      <c r="O131" s="165"/>
      <c r="P131" s="165"/>
      <c r="Q131" s="165"/>
      <c r="R131" s="165"/>
    </row>
    <row r="132" spans="1:18" s="96" customFormat="1" ht="11.5" customHeight="1">
      <c r="A132" s="458" t="s">
        <v>49</v>
      </c>
      <c r="B132" s="459" t="str">
        <f>C79</f>
        <v>？</v>
      </c>
      <c r="C132" s="451"/>
      <c r="D132" s="452"/>
      <c r="E132" s="198"/>
      <c r="F132" s="198"/>
      <c r="G132" s="198"/>
      <c r="H132" s="198"/>
      <c r="I132" s="198"/>
      <c r="J132" s="198"/>
      <c r="K132" s="158" t="s">
        <v>620</v>
      </c>
      <c r="L132" s="173"/>
      <c r="M132" s="165"/>
      <c r="O132" s="165"/>
      <c r="P132" s="165"/>
      <c r="Q132" s="165"/>
      <c r="R132" s="165"/>
    </row>
    <row r="133" spans="1:18" s="96" customFormat="1" ht="11.5" customHeight="1">
      <c r="A133" s="314" t="s">
        <v>3</v>
      </c>
      <c r="B133" s="460">
        <f>I107</f>
        <v>0</v>
      </c>
      <c r="C133" s="461"/>
      <c r="D133" s="462"/>
      <c r="E133" s="146"/>
      <c r="F133" s="146"/>
      <c r="G133" s="146"/>
      <c r="H133" s="146"/>
      <c r="I133" s="146"/>
      <c r="J133" s="146"/>
      <c r="K133" s="158" t="s">
        <v>621</v>
      </c>
      <c r="L133" s="173"/>
      <c r="M133" s="165"/>
      <c r="O133" s="165"/>
      <c r="P133" s="165"/>
      <c r="Q133" s="165"/>
      <c r="R133" s="165"/>
    </row>
    <row r="134" spans="1:18" s="96" customFormat="1" ht="11.5" customHeight="1">
      <c r="A134" s="135" t="s">
        <v>4</v>
      </c>
      <c r="B134" s="463" t="str">
        <f>C91</f>
        <v>?</v>
      </c>
      <c r="C134" s="464"/>
      <c r="D134" s="465"/>
      <c r="E134" s="299"/>
      <c r="F134" s="299"/>
      <c r="G134" s="299"/>
      <c r="H134" s="299"/>
      <c r="I134" s="299"/>
      <c r="J134" s="299"/>
      <c r="K134" s="217" t="s">
        <v>638</v>
      </c>
      <c r="L134" s="173"/>
      <c r="M134" s="165"/>
      <c r="O134" s="165"/>
      <c r="P134" s="165"/>
      <c r="Q134" s="165"/>
      <c r="R134" s="165"/>
    </row>
    <row r="135" spans="1:18" s="96" customFormat="1" ht="11.5" customHeight="1">
      <c r="A135" s="322" t="s">
        <v>5</v>
      </c>
      <c r="B135" s="466" t="str">
        <f>C92</f>
        <v>?</v>
      </c>
      <c r="C135" s="426"/>
      <c r="D135" s="467"/>
      <c r="E135" s="121"/>
      <c r="F135" s="121"/>
      <c r="G135" s="121"/>
      <c r="H135" s="121"/>
      <c r="I135" s="121"/>
      <c r="J135" s="121"/>
      <c r="K135" s="247" t="s">
        <v>662</v>
      </c>
      <c r="L135" s="173"/>
      <c r="M135" s="165"/>
      <c r="O135" s="165"/>
      <c r="P135" s="165"/>
      <c r="Q135" s="165"/>
      <c r="R135" s="165"/>
    </row>
    <row r="136" spans="1:18" s="96" customFormat="1" ht="11.5" customHeight="1">
      <c r="A136" s="322" t="s">
        <v>6</v>
      </c>
      <c r="B136" s="468" t="s">
        <v>7</v>
      </c>
      <c r="C136" s="469" t="str">
        <f>C87</f>
        <v>?</v>
      </c>
      <c r="D136" s="467" t="s">
        <v>8</v>
      </c>
      <c r="E136" s="606">
        <f>C88</f>
        <v>0</v>
      </c>
      <c r="F136" s="606"/>
      <c r="G136" s="606"/>
      <c r="H136" s="121" t="s">
        <v>9</v>
      </c>
      <c r="I136" s="121"/>
      <c r="J136" s="121"/>
      <c r="K136" s="247" t="s">
        <v>626</v>
      </c>
      <c r="L136" s="173"/>
      <c r="M136" s="165"/>
      <c r="O136" s="165"/>
      <c r="P136" s="165"/>
      <c r="Q136" s="165"/>
      <c r="R136" s="165"/>
    </row>
    <row r="137" spans="1:18" s="96" customFormat="1" ht="11.5" customHeight="1">
      <c r="A137" s="470" t="s">
        <v>10</v>
      </c>
      <c r="B137" s="196"/>
      <c r="C137" s="471" t="str">
        <f>C85</f>
        <v>?</v>
      </c>
      <c r="D137" s="472" t="s">
        <v>11</v>
      </c>
      <c r="E137" s="607" t="str">
        <f>E85</f>
        <v>?</v>
      </c>
      <c r="F137" s="607"/>
      <c r="G137" s="607"/>
      <c r="H137" s="196" t="s">
        <v>12</v>
      </c>
      <c r="I137" s="196"/>
      <c r="J137" s="196"/>
      <c r="K137" s="247" t="s">
        <v>627</v>
      </c>
      <c r="L137" s="173"/>
      <c r="M137" s="165"/>
      <c r="O137" s="165"/>
      <c r="P137" s="165"/>
      <c r="Q137" s="165"/>
      <c r="R137" s="165"/>
    </row>
    <row r="138" spans="1:18" s="96" customFormat="1" ht="11.5" customHeight="1">
      <c r="A138" s="135"/>
      <c r="B138" s="347"/>
      <c r="C138" s="464"/>
      <c r="D138" s="347"/>
      <c r="E138" s="473"/>
      <c r="F138" s="473"/>
      <c r="G138" s="473"/>
      <c r="H138" s="299"/>
      <c r="I138" s="299"/>
      <c r="J138" s="299"/>
      <c r="K138" s="217"/>
      <c r="L138" s="173"/>
      <c r="M138" s="165"/>
      <c r="O138" s="165"/>
      <c r="P138" s="165"/>
      <c r="Q138" s="165"/>
      <c r="R138" s="165"/>
    </row>
    <row r="139" spans="1:18" s="96" customFormat="1" ht="11.5" customHeight="1">
      <c r="A139" s="121"/>
      <c r="B139" s="468" t="s">
        <v>13</v>
      </c>
      <c r="C139" s="352" t="s">
        <v>561</v>
      </c>
      <c r="D139" s="353"/>
      <c r="E139" s="215"/>
      <c r="F139" s="215"/>
      <c r="G139" s="215"/>
      <c r="H139" s="121"/>
      <c r="I139" s="121"/>
      <c r="J139" s="121"/>
      <c r="K139" s="217" t="s">
        <v>623</v>
      </c>
      <c r="L139" s="173"/>
      <c r="M139" s="165"/>
      <c r="O139" s="165"/>
      <c r="P139" s="165"/>
      <c r="Q139" s="165"/>
      <c r="R139" s="165"/>
    </row>
    <row r="140" spans="1:18" s="96" customFormat="1" ht="11.5" customHeight="1">
      <c r="A140" s="196"/>
      <c r="B140" s="470" t="s">
        <v>14</v>
      </c>
      <c r="C140" s="474" t="s">
        <v>561</v>
      </c>
      <c r="D140" s="475"/>
      <c r="E140" s="476"/>
      <c r="F140" s="476"/>
      <c r="G140" s="476"/>
      <c r="H140" s="196"/>
      <c r="I140" s="196"/>
      <c r="J140" s="196"/>
      <c r="K140" s="435"/>
      <c r="L140" s="173"/>
      <c r="M140" s="165"/>
      <c r="O140" s="165"/>
      <c r="P140" s="165"/>
      <c r="Q140" s="165"/>
      <c r="R140" s="165"/>
    </row>
    <row r="141" spans="1:18" s="96" customFormat="1" ht="11.5" customHeight="1">
      <c r="A141" s="135"/>
      <c r="B141" s="347"/>
      <c r="C141" s="464"/>
      <c r="D141" s="347"/>
      <c r="E141" s="473"/>
      <c r="F141" s="473"/>
      <c r="G141" s="473"/>
      <c r="H141" s="299"/>
      <c r="I141" s="299"/>
      <c r="J141" s="299"/>
      <c r="K141" s="435"/>
      <c r="L141" s="173"/>
      <c r="M141" s="165"/>
      <c r="O141" s="165"/>
      <c r="P141" s="165"/>
      <c r="Q141" s="165"/>
      <c r="R141" s="165"/>
    </row>
    <row r="142" spans="1:18" s="96" customFormat="1" ht="11.5" customHeight="1">
      <c r="A142" s="322"/>
      <c r="B142" s="468" t="s">
        <v>69</v>
      </c>
      <c r="C142" s="352" t="s">
        <v>561</v>
      </c>
      <c r="D142" s="353"/>
      <c r="E142" s="215"/>
      <c r="F142" s="215"/>
      <c r="G142" s="215"/>
      <c r="H142" s="121"/>
      <c r="I142" s="121"/>
      <c r="J142" s="121"/>
      <c r="K142" s="217" t="s">
        <v>624</v>
      </c>
      <c r="L142" s="173"/>
      <c r="M142" s="165"/>
      <c r="O142" s="165"/>
      <c r="P142" s="165"/>
      <c r="Q142" s="165"/>
      <c r="R142" s="165"/>
    </row>
    <row r="143" spans="1:18" s="96" customFormat="1" ht="11.5" customHeight="1">
      <c r="A143" s="322"/>
      <c r="B143" s="468" t="s">
        <v>16</v>
      </c>
      <c r="C143" s="352" t="s">
        <v>561</v>
      </c>
      <c r="D143" s="353"/>
      <c r="E143" s="215"/>
      <c r="F143" s="215"/>
      <c r="G143" s="215"/>
      <c r="H143" s="121"/>
      <c r="I143" s="121"/>
      <c r="J143" s="121"/>
      <c r="K143" s="435"/>
      <c r="L143" s="173"/>
      <c r="M143" s="165"/>
      <c r="O143" s="165"/>
      <c r="P143" s="165"/>
      <c r="Q143" s="165"/>
      <c r="R143" s="165"/>
    </row>
    <row r="144" spans="1:18" s="96" customFormat="1" ht="11.5" customHeight="1">
      <c r="A144" s="322"/>
      <c r="B144" s="468" t="s">
        <v>45</v>
      </c>
      <c r="C144" s="352" t="s">
        <v>561</v>
      </c>
      <c r="D144" s="353"/>
      <c r="E144" s="215"/>
      <c r="F144" s="215"/>
      <c r="G144" s="215"/>
      <c r="H144" s="121"/>
      <c r="I144" s="121"/>
      <c r="J144" s="121"/>
      <c r="K144" s="435"/>
      <c r="L144" s="173"/>
      <c r="M144" s="165"/>
      <c r="O144" s="165"/>
      <c r="P144" s="165"/>
      <c r="Q144" s="165"/>
      <c r="R144" s="165"/>
    </row>
    <row r="145" spans="1:18" s="96" customFormat="1" ht="11.5" customHeight="1">
      <c r="A145" s="322"/>
      <c r="B145" s="468" t="s">
        <v>46</v>
      </c>
      <c r="C145" s="352" t="s">
        <v>561</v>
      </c>
      <c r="D145" s="353"/>
      <c r="E145" s="215"/>
      <c r="F145" s="215"/>
      <c r="G145" s="215"/>
      <c r="H145" s="121"/>
      <c r="I145" s="121"/>
      <c r="J145" s="121"/>
      <c r="K145" s="435"/>
      <c r="L145" s="173"/>
      <c r="M145" s="165"/>
      <c r="O145" s="165"/>
      <c r="P145" s="165"/>
      <c r="Q145" s="165"/>
      <c r="R145" s="165"/>
    </row>
    <row r="146" spans="1:18" s="96" customFormat="1" ht="11.5" customHeight="1">
      <c r="A146" s="470"/>
      <c r="B146" s="477" t="s">
        <v>47</v>
      </c>
      <c r="C146" s="474" t="s">
        <v>561</v>
      </c>
      <c r="D146" s="475"/>
      <c r="E146" s="476"/>
      <c r="F146" s="476"/>
      <c r="G146" s="476"/>
      <c r="H146" s="196"/>
      <c r="I146" s="196"/>
      <c r="J146" s="196"/>
      <c r="K146" s="435"/>
      <c r="L146" s="173"/>
      <c r="M146" s="165"/>
      <c r="O146" s="165"/>
      <c r="P146" s="165"/>
      <c r="Q146" s="165"/>
      <c r="R146" s="165"/>
    </row>
    <row r="147" spans="1:18" s="96" customFormat="1" ht="11.5" customHeight="1">
      <c r="A147" s="135"/>
      <c r="B147" s="347"/>
      <c r="C147" s="464"/>
      <c r="D147" s="347"/>
      <c r="E147" s="473"/>
      <c r="F147" s="473"/>
      <c r="G147" s="473"/>
      <c r="H147" s="299"/>
      <c r="I147" s="299"/>
      <c r="J147" s="299"/>
      <c r="K147" s="435"/>
      <c r="L147" s="173"/>
      <c r="M147" s="165"/>
      <c r="O147" s="165"/>
      <c r="P147" s="165"/>
      <c r="Q147" s="165"/>
      <c r="R147" s="165"/>
    </row>
    <row r="148" spans="1:18" s="96" customFormat="1" ht="11.5" customHeight="1">
      <c r="A148" s="322"/>
      <c r="B148" s="468" t="s">
        <v>48</v>
      </c>
      <c r="C148" s="576" t="s">
        <v>561</v>
      </c>
      <c r="D148" s="576"/>
      <c r="E148" s="215"/>
      <c r="F148" s="215"/>
      <c r="G148" s="215"/>
      <c r="H148" s="121"/>
      <c r="I148" s="121"/>
      <c r="J148" s="121"/>
      <c r="K148" s="217" t="s">
        <v>625</v>
      </c>
      <c r="L148" s="173"/>
      <c r="M148" s="165"/>
      <c r="O148" s="165"/>
      <c r="P148" s="165"/>
      <c r="Q148" s="165"/>
      <c r="R148" s="165"/>
    </row>
    <row r="149" spans="1:18" s="96" customFormat="1" ht="11.5" customHeight="1">
      <c r="A149" s="322"/>
      <c r="B149" s="468" t="s">
        <v>70</v>
      </c>
      <c r="C149" s="576" t="s">
        <v>74</v>
      </c>
      <c r="D149" s="576"/>
      <c r="E149" s="215"/>
      <c r="F149" s="215"/>
      <c r="G149" s="215"/>
      <c r="H149" s="121"/>
      <c r="I149" s="121"/>
      <c r="J149" s="121"/>
      <c r="K149" s="247" t="s">
        <v>662</v>
      </c>
      <c r="L149" s="173"/>
      <c r="M149" s="165"/>
      <c r="O149" s="165"/>
      <c r="P149" s="165"/>
      <c r="Q149" s="165"/>
      <c r="R149" s="165"/>
    </row>
    <row r="150" spans="1:18" s="96" customFormat="1" ht="11.5" customHeight="1">
      <c r="A150" s="470"/>
      <c r="B150" s="477" t="s">
        <v>71</v>
      </c>
      <c r="C150" s="613" t="s">
        <v>561</v>
      </c>
      <c r="D150" s="613"/>
      <c r="E150" s="196"/>
      <c r="F150" s="478"/>
      <c r="G150" s="477" t="s">
        <v>72</v>
      </c>
      <c r="H150" s="613" t="s">
        <v>561</v>
      </c>
      <c r="I150" s="613"/>
      <c r="J150" s="613"/>
      <c r="K150" s="204" t="s">
        <v>575</v>
      </c>
      <c r="L150" s="173"/>
      <c r="M150" s="165"/>
      <c r="O150" s="165"/>
      <c r="P150" s="165"/>
      <c r="Q150" s="165"/>
      <c r="R150" s="165"/>
    </row>
    <row r="151" spans="1:18" s="96" customFormat="1" ht="11.5" customHeight="1">
      <c r="A151" s="479" t="s">
        <v>73</v>
      </c>
      <c r="B151" s="347"/>
      <c r="C151" s="464"/>
      <c r="D151" s="347"/>
      <c r="E151" s="569" t="s">
        <v>561</v>
      </c>
      <c r="F151" s="569"/>
      <c r="G151" s="569"/>
      <c r="H151" s="569"/>
      <c r="I151" s="569"/>
      <c r="J151" s="569"/>
      <c r="K151" s="217" t="s">
        <v>639</v>
      </c>
      <c r="L151" s="173"/>
      <c r="M151" s="165"/>
      <c r="O151" s="165"/>
      <c r="P151" s="165"/>
      <c r="Q151" s="165"/>
      <c r="R151" s="165"/>
    </row>
    <row r="152" spans="1:18" s="96" customFormat="1" ht="11.5" customHeight="1">
      <c r="A152" s="470"/>
      <c r="B152" s="475"/>
      <c r="C152" s="480"/>
      <c r="D152" s="475"/>
      <c r="E152" s="476"/>
      <c r="F152" s="476"/>
      <c r="G152" s="476"/>
      <c r="H152" s="196"/>
      <c r="I152" s="196"/>
      <c r="J152" s="196"/>
      <c r="K152" s="435"/>
      <c r="L152" s="173"/>
      <c r="M152" s="165"/>
      <c r="O152" s="165"/>
      <c r="P152" s="165"/>
      <c r="Q152" s="165"/>
      <c r="R152" s="165"/>
    </row>
    <row r="153" spans="1:18" s="96" customFormat="1" ht="11.5" customHeight="1">
      <c r="A153" s="299"/>
      <c r="B153" s="299"/>
      <c r="C153" s="464"/>
      <c r="D153" s="465"/>
      <c r="E153" s="299"/>
      <c r="F153" s="299"/>
      <c r="G153" s="299"/>
      <c r="H153" s="299"/>
      <c r="I153" s="299"/>
      <c r="J153" s="299"/>
      <c r="K153" s="435"/>
      <c r="L153" s="173"/>
      <c r="M153" s="165"/>
      <c r="O153" s="165"/>
      <c r="P153" s="165"/>
      <c r="Q153" s="165"/>
      <c r="R153" s="165"/>
    </row>
    <row r="154" spans="1:18" s="96" customFormat="1" ht="11.5" customHeight="1">
      <c r="A154" s="196" t="s">
        <v>44</v>
      </c>
      <c r="B154" s="196"/>
      <c r="C154" s="613" t="s">
        <v>91</v>
      </c>
      <c r="D154" s="613"/>
      <c r="E154" s="613"/>
      <c r="F154" s="613"/>
      <c r="G154" s="613"/>
      <c r="H154" s="613"/>
      <c r="I154" s="613"/>
      <c r="J154" s="613"/>
      <c r="K154" s="217" t="s">
        <v>640</v>
      </c>
      <c r="L154" s="173"/>
      <c r="M154" s="165"/>
      <c r="O154" s="165"/>
      <c r="P154" s="165"/>
      <c r="Q154" s="165"/>
      <c r="R154" s="165"/>
    </row>
    <row r="155" spans="1:18" s="165" customFormat="1" ht="18">
      <c r="A155" s="96"/>
      <c r="K155" s="481"/>
    </row>
    <row r="156" spans="1:18" s="165" customFormat="1" ht="11" customHeight="1">
      <c r="A156" s="166" t="s">
        <v>226</v>
      </c>
      <c r="B156" s="167"/>
      <c r="C156" s="168"/>
      <c r="D156" s="169"/>
      <c r="E156" s="168"/>
      <c r="F156" s="168"/>
      <c r="G156" s="168"/>
      <c r="H156" s="168"/>
      <c r="I156" s="168"/>
      <c r="J156" s="168"/>
      <c r="K156" s="168"/>
      <c r="L156" s="168"/>
    </row>
    <row r="157" spans="1:18" s="165" customFormat="1" ht="11" customHeight="1">
      <c r="A157" s="170"/>
      <c r="B157" s="170"/>
      <c r="C157" s="171"/>
      <c r="D157" s="172"/>
      <c r="E157" s="173" t="s">
        <v>331</v>
      </c>
      <c r="F157" s="171"/>
      <c r="G157" s="171"/>
      <c r="H157" s="171"/>
      <c r="I157" s="171"/>
      <c r="J157" s="171"/>
      <c r="K157" s="171"/>
      <c r="L157" s="174" t="s">
        <v>330</v>
      </c>
      <c r="M157" s="175"/>
      <c r="O157" s="175"/>
      <c r="P157" s="175"/>
      <c r="Q157" s="175"/>
      <c r="R157" s="175"/>
    </row>
    <row r="158" spans="1:18" s="175" customFormat="1" ht="11" customHeight="1">
      <c r="A158" s="176" t="s">
        <v>446</v>
      </c>
      <c r="B158" s="177" t="s">
        <v>517</v>
      </c>
      <c r="C158" s="178" t="s">
        <v>396</v>
      </c>
      <c r="D158" s="179"/>
      <c r="E158" s="180" t="s">
        <v>603</v>
      </c>
      <c r="F158" s="181"/>
      <c r="G158" s="181"/>
      <c r="H158" s="181"/>
      <c r="I158" s="181"/>
      <c r="J158" s="181"/>
      <c r="K158" s="181"/>
      <c r="L158" s="182" t="s">
        <v>397</v>
      </c>
    </row>
    <row r="159" spans="1:18" s="175" customFormat="1" ht="11" customHeight="1">
      <c r="B159" s="177" t="s">
        <v>238</v>
      </c>
      <c r="C159" s="178" t="s">
        <v>396</v>
      </c>
      <c r="E159" s="183" t="s">
        <v>383</v>
      </c>
      <c r="F159" s="482"/>
      <c r="G159" s="482"/>
      <c r="H159" s="482"/>
      <c r="I159" s="482"/>
      <c r="J159" s="483"/>
      <c r="K159" s="483"/>
      <c r="L159" s="184" t="s">
        <v>408</v>
      </c>
    </row>
    <row r="160" spans="1:18" s="175" customFormat="1" ht="11" customHeight="1">
      <c r="B160" s="177" t="s">
        <v>239</v>
      </c>
      <c r="C160" s="178" t="s">
        <v>396</v>
      </c>
      <c r="E160" s="183" t="s">
        <v>444</v>
      </c>
      <c r="F160" s="482"/>
      <c r="G160" s="482"/>
      <c r="H160" s="482"/>
      <c r="I160" s="482"/>
      <c r="J160" s="483"/>
      <c r="K160" s="483"/>
      <c r="L160" s="184" t="s">
        <v>409</v>
      </c>
    </row>
    <row r="161" spans="1:18" s="175" customFormat="1" ht="11" customHeight="1">
      <c r="B161" s="177"/>
      <c r="C161" s="484"/>
      <c r="E161" s="183" t="s">
        <v>352</v>
      </c>
      <c r="F161" s="482"/>
      <c r="G161" s="482"/>
      <c r="H161" s="482"/>
      <c r="I161" s="482"/>
      <c r="J161" s="482"/>
      <c r="K161" s="482"/>
      <c r="L161" s="184" t="s">
        <v>410</v>
      </c>
    </row>
    <row r="162" spans="1:18" s="175" customFormat="1" ht="11" customHeight="1">
      <c r="B162" s="177"/>
      <c r="C162" s="484"/>
      <c r="E162" s="185" t="s">
        <v>363</v>
      </c>
      <c r="F162" s="485"/>
      <c r="G162" s="485"/>
      <c r="H162" s="485"/>
      <c r="I162" s="485"/>
      <c r="J162" s="485"/>
      <c r="K162" s="485"/>
      <c r="L162" s="186" t="s">
        <v>411</v>
      </c>
    </row>
    <row r="163" spans="1:18" s="175" customFormat="1" ht="11" customHeight="1">
      <c r="B163" s="177"/>
      <c r="C163" s="484"/>
      <c r="D163" s="482"/>
    </row>
    <row r="164" spans="1:18" s="175" customFormat="1" ht="11" customHeight="1">
      <c r="A164" s="175" t="s">
        <v>384</v>
      </c>
      <c r="B164" s="177" t="s">
        <v>325</v>
      </c>
      <c r="C164" s="178" t="s">
        <v>396</v>
      </c>
      <c r="D164" s="486" t="s">
        <v>504</v>
      </c>
      <c r="E164" s="180" t="s">
        <v>530</v>
      </c>
      <c r="F164" s="487"/>
      <c r="G164" s="487"/>
      <c r="H164" s="487"/>
      <c r="I164" s="181"/>
      <c r="J164" s="487"/>
      <c r="K164" s="487"/>
      <c r="L164" s="182" t="s">
        <v>143</v>
      </c>
    </row>
    <row r="165" spans="1:18" s="175" customFormat="1" ht="11" customHeight="1">
      <c r="B165" s="177" t="s">
        <v>361</v>
      </c>
      <c r="C165" s="178" t="s">
        <v>396</v>
      </c>
      <c r="D165" s="486" t="s">
        <v>419</v>
      </c>
      <c r="E165" s="183" t="s">
        <v>581</v>
      </c>
      <c r="F165" s="97"/>
      <c r="G165" s="97"/>
      <c r="H165" s="97"/>
      <c r="I165" s="482"/>
      <c r="J165" s="119"/>
      <c r="K165" s="119"/>
      <c r="L165" s="184" t="s">
        <v>144</v>
      </c>
    </row>
    <row r="166" spans="1:18" s="175" customFormat="1" ht="11" customHeight="1">
      <c r="B166" s="177" t="s">
        <v>516</v>
      </c>
      <c r="C166" s="178" t="s">
        <v>396</v>
      </c>
      <c r="D166" s="486"/>
      <c r="E166" s="185" t="s">
        <v>422</v>
      </c>
      <c r="F166" s="146"/>
      <c r="G166" s="146"/>
      <c r="H166" s="146"/>
      <c r="I166" s="485"/>
      <c r="J166" s="200"/>
      <c r="K166" s="200"/>
      <c r="L166" s="186" t="s">
        <v>416</v>
      </c>
    </row>
    <row r="167" spans="1:18" s="175" customFormat="1" ht="11" customHeight="1">
      <c r="C167" s="488"/>
      <c r="D167" s="486" t="s">
        <v>244</v>
      </c>
      <c r="E167" s="489" t="s">
        <v>155</v>
      </c>
      <c r="F167" s="97"/>
      <c r="G167" s="97"/>
      <c r="H167" s="97"/>
      <c r="I167" s="119"/>
      <c r="J167" s="119"/>
      <c r="K167" s="119"/>
      <c r="L167" s="184"/>
    </row>
    <row r="168" spans="1:18" s="175" customFormat="1" ht="11" customHeight="1">
      <c r="C168" s="488"/>
      <c r="D168" s="96"/>
      <c r="E168" s="489" t="s">
        <v>203</v>
      </c>
      <c r="F168" s="97"/>
      <c r="G168" s="97"/>
      <c r="H168" s="97"/>
      <c r="I168" s="119"/>
      <c r="J168" s="119"/>
      <c r="K168" s="119"/>
      <c r="L168" s="184"/>
    </row>
    <row r="169" spans="1:18" s="175" customFormat="1" ht="11" customHeight="1">
      <c r="D169" s="96"/>
      <c r="E169" s="489" t="s">
        <v>415</v>
      </c>
      <c r="F169" s="97"/>
      <c r="G169" s="97"/>
      <c r="H169" s="97"/>
      <c r="I169" s="119"/>
      <c r="J169" s="119"/>
      <c r="K169" s="119"/>
      <c r="L169" s="184" t="s">
        <v>616</v>
      </c>
    </row>
    <row r="170" spans="1:18" s="175" customFormat="1" ht="12" customHeight="1">
      <c r="A170" s="490" t="s">
        <v>138</v>
      </c>
      <c r="B170" s="491"/>
      <c r="C170" s="492">
        <v>1</v>
      </c>
      <c r="D170" s="96"/>
      <c r="E170" s="489" t="s">
        <v>243</v>
      </c>
      <c r="F170" s="97"/>
      <c r="G170" s="97"/>
      <c r="H170" s="97"/>
      <c r="I170" s="97"/>
      <c r="J170" s="119"/>
      <c r="K170" s="119"/>
      <c r="L170" s="184"/>
    </row>
    <row r="171" spans="1:18" s="175" customFormat="1" ht="12" customHeight="1">
      <c r="A171" s="601" t="s">
        <v>700</v>
      </c>
      <c r="B171" s="602"/>
      <c r="C171" s="603"/>
      <c r="D171" s="96"/>
      <c r="E171" s="489" t="s">
        <v>454</v>
      </c>
      <c r="F171" s="97"/>
      <c r="G171" s="97"/>
      <c r="H171" s="97"/>
      <c r="I171" s="119"/>
      <c r="J171" s="119"/>
      <c r="K171" s="119"/>
      <c r="L171" s="184"/>
      <c r="M171" s="96"/>
      <c r="O171" s="96"/>
      <c r="P171" s="96"/>
      <c r="Q171" s="96"/>
      <c r="R171" s="96"/>
    </row>
    <row r="172" spans="1:18" s="96" customFormat="1" ht="12" customHeight="1">
      <c r="A172" s="493" t="s">
        <v>240</v>
      </c>
      <c r="B172" s="594" t="s">
        <v>111</v>
      </c>
      <c r="C172" s="595"/>
      <c r="E172" s="311" t="s">
        <v>329</v>
      </c>
      <c r="F172" s="146"/>
      <c r="G172" s="146"/>
      <c r="H172" s="146"/>
      <c r="I172" s="200"/>
      <c r="J172" s="200"/>
      <c r="K172" s="200"/>
      <c r="L172" s="186"/>
    </row>
    <row r="173" spans="1:18" s="96" customFormat="1" ht="12" customHeight="1">
      <c r="A173" s="493" t="s">
        <v>313</v>
      </c>
      <c r="B173" s="594" t="s">
        <v>111</v>
      </c>
      <c r="C173" s="595"/>
      <c r="E173" s="311" t="s">
        <v>598</v>
      </c>
      <c r="F173" s="146"/>
      <c r="G173" s="146"/>
      <c r="H173" s="146"/>
      <c r="I173" s="200"/>
      <c r="J173" s="200"/>
      <c r="K173" s="200"/>
      <c r="L173" s="496" t="s">
        <v>104</v>
      </c>
    </row>
    <row r="174" spans="1:18" s="96" customFormat="1" ht="12" customHeight="1">
      <c r="A174" s="493" t="s">
        <v>241</v>
      </c>
      <c r="B174" s="594" t="s">
        <v>111</v>
      </c>
      <c r="C174" s="595"/>
      <c r="E174" s="497" t="s">
        <v>428</v>
      </c>
      <c r="F174" s="198"/>
      <c r="G174" s="198"/>
      <c r="H174" s="198"/>
      <c r="I174" s="203"/>
      <c r="J174" s="203"/>
      <c r="K174" s="203"/>
      <c r="L174" s="496" t="s">
        <v>429</v>
      </c>
    </row>
    <row r="175" spans="1:18" s="96" customFormat="1" ht="12" customHeight="1">
      <c r="A175" s="493" t="s">
        <v>289</v>
      </c>
      <c r="B175" s="594" t="s">
        <v>111</v>
      </c>
      <c r="C175" s="595"/>
      <c r="E175" s="489" t="s">
        <v>554</v>
      </c>
      <c r="F175" s="97"/>
      <c r="G175" s="97"/>
      <c r="H175" s="97"/>
      <c r="I175" s="119"/>
      <c r="J175" s="119"/>
      <c r="K175" s="119"/>
      <c r="L175" s="184"/>
    </row>
    <row r="176" spans="1:18" s="96" customFormat="1" ht="12" customHeight="1">
      <c r="A176" s="498" t="s">
        <v>119</v>
      </c>
      <c r="B176" s="494" t="s">
        <v>111</v>
      </c>
      <c r="C176" s="495"/>
      <c r="E176" s="489" t="s">
        <v>405</v>
      </c>
      <c r="F176" s="97"/>
      <c r="G176" s="97"/>
      <c r="H176" s="97"/>
      <c r="I176" s="119"/>
      <c r="J176" s="119"/>
      <c r="K176" s="119"/>
      <c r="L176" s="184" t="s">
        <v>548</v>
      </c>
    </row>
    <row r="177" spans="3:12" s="96" customFormat="1" ht="12" customHeight="1">
      <c r="C177" s="499"/>
      <c r="E177" s="311" t="s">
        <v>274</v>
      </c>
      <c r="F177" s="146"/>
      <c r="G177" s="146"/>
      <c r="H177" s="146"/>
      <c r="I177" s="200"/>
      <c r="J177" s="200"/>
      <c r="K177" s="200"/>
      <c r="L177" s="186"/>
    </row>
    <row r="178" spans="3:12" s="96" customFormat="1" ht="12" customHeight="1">
      <c r="C178" s="499"/>
      <c r="E178" s="500" t="s">
        <v>328</v>
      </c>
      <c r="F178" s="487"/>
      <c r="G178" s="487"/>
      <c r="H178" s="487"/>
      <c r="I178" s="501"/>
      <c r="J178" s="501"/>
      <c r="K178" s="501"/>
      <c r="L178" s="502">
        <v>18</v>
      </c>
    </row>
    <row r="179" spans="3:12" s="96" customFormat="1" ht="12" customHeight="1">
      <c r="C179" s="499"/>
      <c r="E179" s="311" t="s">
        <v>287</v>
      </c>
      <c r="F179" s="146"/>
      <c r="G179" s="146"/>
      <c r="H179" s="146"/>
      <c r="I179" s="200"/>
      <c r="J179" s="200"/>
      <c r="K179" s="200"/>
      <c r="L179" s="503"/>
    </row>
    <row r="180" spans="3:12" s="96" customFormat="1" ht="12" customHeight="1">
      <c r="D180" s="484" t="s">
        <v>456</v>
      </c>
      <c r="E180" s="180" t="s">
        <v>533</v>
      </c>
      <c r="F180" s="487"/>
      <c r="G180" s="487"/>
      <c r="H180" s="487"/>
      <c r="I180" s="501"/>
      <c r="J180" s="501"/>
      <c r="K180" s="501"/>
      <c r="L180" s="502">
        <v>19</v>
      </c>
    </row>
    <row r="181" spans="3:12" s="96" customFormat="1" ht="12" customHeight="1">
      <c r="C181" s="499"/>
      <c r="D181" s="484" t="s">
        <v>457</v>
      </c>
      <c r="E181" s="183" t="s">
        <v>582</v>
      </c>
      <c r="F181" s="97"/>
      <c r="G181" s="97"/>
      <c r="H181" s="97"/>
      <c r="I181" s="119"/>
      <c r="J181" s="119"/>
      <c r="K181" s="119"/>
      <c r="L181" s="504">
        <v>20</v>
      </c>
    </row>
    <row r="182" spans="3:12" s="96" customFormat="1" ht="12" customHeight="1">
      <c r="C182" s="499"/>
      <c r="E182" s="183" t="s">
        <v>583</v>
      </c>
      <c r="F182" s="97"/>
      <c r="G182" s="97"/>
      <c r="H182" s="97"/>
      <c r="I182" s="119"/>
      <c r="J182" s="119"/>
      <c r="K182" s="119"/>
      <c r="L182" s="504">
        <v>21</v>
      </c>
    </row>
    <row r="183" spans="3:12" s="96" customFormat="1" ht="12" customHeight="1">
      <c r="C183" s="499"/>
      <c r="E183" s="185" t="s">
        <v>367</v>
      </c>
      <c r="F183" s="146"/>
      <c r="G183" s="146"/>
      <c r="H183" s="146"/>
      <c r="I183" s="200"/>
      <c r="J183" s="200"/>
      <c r="K183" s="200"/>
      <c r="L183" s="503">
        <v>22</v>
      </c>
    </row>
    <row r="184" spans="3:12" s="96" customFormat="1">
      <c r="C184" s="499"/>
      <c r="D184" s="177" t="s">
        <v>97</v>
      </c>
      <c r="E184" s="180" t="s">
        <v>272</v>
      </c>
      <c r="F184" s="487"/>
      <c r="G184" s="487"/>
      <c r="H184" s="487"/>
      <c r="I184" s="501"/>
      <c r="J184" s="501"/>
      <c r="K184" s="501"/>
      <c r="L184" s="502">
        <v>23</v>
      </c>
    </row>
    <row r="185" spans="3:12" s="96" customFormat="1">
      <c r="C185" s="499"/>
      <c r="D185" s="484" t="s">
        <v>495</v>
      </c>
      <c r="E185" s="489" t="s">
        <v>141</v>
      </c>
      <c r="F185" s="97"/>
      <c r="G185" s="97"/>
      <c r="H185" s="97"/>
      <c r="I185" s="119"/>
      <c r="J185" s="119"/>
      <c r="K185" s="119"/>
      <c r="L185" s="504">
        <v>24</v>
      </c>
    </row>
    <row r="186" spans="3:12" s="96" customFormat="1">
      <c r="C186" s="499"/>
      <c r="D186" s="505" t="s">
        <v>496</v>
      </c>
      <c r="E186" s="489" t="s">
        <v>482</v>
      </c>
      <c r="F186" s="97"/>
      <c r="G186" s="97"/>
      <c r="H186" s="97"/>
      <c r="I186" s="119"/>
      <c r="J186" s="119"/>
      <c r="K186" s="119"/>
      <c r="L186" s="504">
        <v>25</v>
      </c>
    </row>
    <row r="187" spans="3:12" s="96" customFormat="1">
      <c r="C187" s="499"/>
      <c r="E187" s="145" t="s">
        <v>273</v>
      </c>
      <c r="F187" s="146"/>
      <c r="G187" s="146"/>
      <c r="H187" s="146"/>
      <c r="I187" s="200"/>
      <c r="J187" s="200"/>
      <c r="K187" s="200"/>
      <c r="L187" s="503">
        <v>26</v>
      </c>
    </row>
    <row r="188" spans="3:12" s="96" customFormat="1">
      <c r="C188" s="499"/>
      <c r="D188" s="177" t="s">
        <v>365</v>
      </c>
      <c r="E188" s="489" t="s">
        <v>391</v>
      </c>
      <c r="F188" s="97"/>
      <c r="G188" s="97"/>
      <c r="H188" s="97"/>
      <c r="I188" s="119"/>
      <c r="J188" s="119"/>
      <c r="K188" s="119"/>
      <c r="L188" s="502">
        <v>27</v>
      </c>
    </row>
    <row r="189" spans="3:12" s="96" customFormat="1">
      <c r="C189" s="499"/>
      <c r="E189" s="311" t="s">
        <v>296</v>
      </c>
      <c r="F189" s="146"/>
      <c r="G189" s="146"/>
      <c r="H189" s="146"/>
      <c r="I189" s="200"/>
      <c r="J189" s="200"/>
      <c r="K189" s="200"/>
      <c r="L189" s="506"/>
    </row>
    <row r="190" spans="3:12" s="96" customFormat="1">
      <c r="C190" s="499"/>
      <c r="D190" s="484" t="s">
        <v>674</v>
      </c>
      <c r="E190" s="490" t="s">
        <v>294</v>
      </c>
      <c r="F190" s="198"/>
      <c r="G190" s="198"/>
      <c r="H190" s="198"/>
      <c r="I190" s="203"/>
      <c r="J190" s="203"/>
      <c r="K190" s="203"/>
      <c r="L190" s="507">
        <v>28</v>
      </c>
    </row>
    <row r="191" spans="3:12" s="96" customFormat="1">
      <c r="C191" s="499"/>
      <c r="D191" s="484" t="s">
        <v>324</v>
      </c>
      <c r="E191" s="360" t="s">
        <v>678</v>
      </c>
      <c r="F191" s="97"/>
      <c r="G191" s="97"/>
      <c r="H191" s="97"/>
      <c r="I191" s="119"/>
      <c r="J191" s="119"/>
      <c r="K191" s="119"/>
      <c r="L191" s="504">
        <v>29</v>
      </c>
    </row>
    <row r="192" spans="3:12" s="96" customFormat="1">
      <c r="C192" s="499"/>
      <c r="D192" s="96" t="s">
        <v>679</v>
      </c>
      <c r="E192" s="489" t="s">
        <v>425</v>
      </c>
      <c r="F192" s="97"/>
      <c r="G192" s="97"/>
      <c r="H192" s="97"/>
      <c r="I192" s="119"/>
      <c r="J192" s="119"/>
      <c r="K192" s="119"/>
      <c r="L192" s="504">
        <v>30</v>
      </c>
    </row>
    <row r="193" spans="3:12" s="96" customFormat="1">
      <c r="C193" s="499"/>
      <c r="E193" s="185" t="s">
        <v>120</v>
      </c>
      <c r="F193" s="146"/>
      <c r="G193" s="146"/>
      <c r="H193" s="146"/>
      <c r="I193" s="200"/>
      <c r="J193" s="200"/>
      <c r="K193" s="200"/>
      <c r="L193" s="503">
        <v>31</v>
      </c>
    </row>
    <row r="194" spans="3:12" s="96" customFormat="1">
      <c r="C194" s="499"/>
      <c r="D194" s="484" t="s">
        <v>673</v>
      </c>
      <c r="E194" s="180" t="s">
        <v>322</v>
      </c>
      <c r="F194" s="487"/>
      <c r="G194" s="487"/>
      <c r="H194" s="487"/>
      <c r="I194" s="501"/>
      <c r="J194" s="501"/>
      <c r="K194" s="501"/>
      <c r="L194" s="502">
        <v>32</v>
      </c>
    </row>
    <row r="195" spans="3:12" s="96" customFormat="1">
      <c r="C195" s="499"/>
      <c r="E195" s="185" t="s">
        <v>171</v>
      </c>
      <c r="F195" s="146"/>
      <c r="G195" s="146"/>
      <c r="H195" s="146"/>
      <c r="I195" s="200"/>
      <c r="J195" s="200"/>
      <c r="K195" s="200"/>
      <c r="L195" s="503">
        <v>33</v>
      </c>
    </row>
    <row r="196" spans="3:12" s="96" customFormat="1">
      <c r="C196" s="499"/>
      <c r="D196" s="177" t="s">
        <v>366</v>
      </c>
      <c r="E196" s="180" t="s">
        <v>160</v>
      </c>
      <c r="F196" s="487"/>
      <c r="G196" s="487"/>
      <c r="H196" s="487"/>
      <c r="I196" s="501"/>
      <c r="J196" s="501"/>
      <c r="K196" s="501"/>
      <c r="L196" s="502">
        <v>34</v>
      </c>
    </row>
    <row r="197" spans="3:12" s="96" customFormat="1">
      <c r="C197" s="499"/>
      <c r="E197" s="185" t="s">
        <v>121</v>
      </c>
      <c r="F197" s="146"/>
      <c r="G197" s="146"/>
      <c r="H197" s="146"/>
      <c r="I197" s="200"/>
      <c r="J197" s="200"/>
      <c r="K197" s="200"/>
      <c r="L197" s="503">
        <v>35</v>
      </c>
    </row>
    <row r="198" spans="3:12" s="96" customFormat="1">
      <c r="C198" s="499"/>
      <c r="D198" s="484" t="s">
        <v>96</v>
      </c>
      <c r="E198" s="180" t="s">
        <v>164</v>
      </c>
      <c r="F198" s="487"/>
      <c r="G198" s="487"/>
      <c r="H198" s="487"/>
      <c r="I198" s="501"/>
      <c r="J198" s="501"/>
      <c r="K198" s="501"/>
      <c r="L198" s="502">
        <v>36</v>
      </c>
    </row>
    <row r="199" spans="3:12" s="96" customFormat="1">
      <c r="C199" s="499"/>
      <c r="E199" s="183" t="s">
        <v>67</v>
      </c>
      <c r="F199" s="97"/>
      <c r="G199" s="97"/>
      <c r="H199" s="97"/>
      <c r="I199" s="119"/>
      <c r="J199" s="119"/>
      <c r="K199" s="119"/>
      <c r="L199" s="504">
        <v>37</v>
      </c>
    </row>
    <row r="200" spans="3:12" s="96" customFormat="1">
      <c r="C200" s="499"/>
      <c r="E200" s="183" t="s">
        <v>362</v>
      </c>
      <c r="F200" s="97"/>
      <c r="G200" s="97"/>
      <c r="H200" s="97"/>
      <c r="I200" s="119"/>
      <c r="J200" s="119"/>
      <c r="K200" s="119"/>
      <c r="L200" s="508">
        <v>38</v>
      </c>
    </row>
    <row r="201" spans="3:12" s="96" customFormat="1">
      <c r="C201" s="499"/>
      <c r="E201" s="183" t="s">
        <v>701</v>
      </c>
      <c r="F201" s="97"/>
      <c r="G201" s="97"/>
      <c r="H201" s="97"/>
      <c r="I201" s="119"/>
      <c r="J201" s="119"/>
      <c r="K201" s="119"/>
      <c r="L201" s="508">
        <v>39</v>
      </c>
    </row>
    <row r="202" spans="3:12" s="96" customFormat="1">
      <c r="C202" s="499"/>
      <c r="E202" s="185" t="s">
        <v>284</v>
      </c>
      <c r="F202" s="146"/>
      <c r="G202" s="146"/>
      <c r="H202" s="146"/>
      <c r="I202" s="200"/>
      <c r="J202" s="200"/>
      <c r="K202" s="200"/>
      <c r="L202" s="509"/>
    </row>
    <row r="203" spans="3:12" s="96" customFormat="1">
      <c r="C203" s="600" t="s">
        <v>285</v>
      </c>
      <c r="D203" s="600"/>
      <c r="E203" s="500" t="s">
        <v>157</v>
      </c>
      <c r="F203" s="487"/>
      <c r="G203" s="487"/>
      <c r="H203" s="487"/>
      <c r="I203" s="501"/>
      <c r="J203" s="501"/>
      <c r="K203" s="501"/>
      <c r="L203" s="510">
        <v>40</v>
      </c>
    </row>
    <row r="204" spans="3:12" s="96" customFormat="1">
      <c r="C204" s="499"/>
      <c r="E204" s="489" t="s">
        <v>519</v>
      </c>
      <c r="F204" s="97"/>
      <c r="G204" s="97"/>
      <c r="H204" s="97"/>
      <c r="I204" s="119"/>
      <c r="J204" s="119"/>
      <c r="K204" s="119"/>
      <c r="L204" s="508">
        <v>41</v>
      </c>
    </row>
    <row r="205" spans="3:12" s="96" customFormat="1">
      <c r="C205" s="499"/>
      <c r="E205" s="489" t="s">
        <v>151</v>
      </c>
      <c r="F205" s="97"/>
      <c r="G205" s="97"/>
      <c r="H205" s="97"/>
      <c r="I205" s="119"/>
      <c r="J205" s="119"/>
      <c r="K205" s="119"/>
      <c r="L205" s="508">
        <v>42</v>
      </c>
    </row>
    <row r="206" spans="3:12" s="96" customFormat="1">
      <c r="C206" s="499"/>
      <c r="E206" s="489" t="s">
        <v>402</v>
      </c>
      <c r="F206" s="97"/>
      <c r="G206" s="97"/>
      <c r="H206" s="97"/>
      <c r="I206" s="119"/>
      <c r="J206" s="119"/>
      <c r="K206" s="119"/>
      <c r="L206" s="508">
        <v>43</v>
      </c>
    </row>
    <row r="207" spans="3:12" s="96" customFormat="1">
      <c r="C207" s="499"/>
      <c r="E207" s="489" t="s">
        <v>438</v>
      </c>
      <c r="F207" s="97"/>
      <c r="G207" s="97"/>
      <c r="H207" s="97"/>
      <c r="I207" s="119"/>
      <c r="J207" s="119"/>
      <c r="K207" s="119"/>
      <c r="L207" s="508">
        <v>44</v>
      </c>
    </row>
    <row r="208" spans="3:12" s="96" customFormat="1">
      <c r="C208" s="499"/>
      <c r="E208" s="311" t="s">
        <v>439</v>
      </c>
      <c r="F208" s="146"/>
      <c r="G208" s="146"/>
      <c r="H208" s="146"/>
      <c r="I208" s="200"/>
      <c r="J208" s="200"/>
      <c r="K208" s="200"/>
      <c r="L208" s="509">
        <v>45</v>
      </c>
    </row>
    <row r="209" spans="1:12" s="96" customFormat="1" ht="12" customHeight="1">
      <c r="C209" s="600" t="s">
        <v>125</v>
      </c>
      <c r="D209" s="600"/>
      <c r="E209" s="511" t="s">
        <v>100</v>
      </c>
      <c r="F209" s="512"/>
      <c r="G209" s="487"/>
      <c r="H209" s="487"/>
      <c r="I209" s="501"/>
      <c r="J209" s="501"/>
      <c r="K209" s="501"/>
      <c r="L209" s="510">
        <v>46</v>
      </c>
    </row>
    <row r="210" spans="1:12" s="96" customFormat="1">
      <c r="C210" s="614" t="s">
        <v>350</v>
      </c>
      <c r="D210" s="614"/>
      <c r="E210" s="311" t="s">
        <v>351</v>
      </c>
      <c r="F210" s="146"/>
      <c r="G210" s="146"/>
      <c r="H210" s="146"/>
      <c r="I210" s="200"/>
      <c r="J210" s="200"/>
      <c r="K210" s="200"/>
      <c r="L210" s="509">
        <v>99</v>
      </c>
    </row>
    <row r="211" spans="1:12">
      <c r="A211" s="144"/>
      <c r="B211" s="144"/>
      <c r="C211" s="144"/>
      <c r="D211" s="144"/>
      <c r="E211" s="144"/>
      <c r="F211" s="144"/>
      <c r="G211" s="144"/>
      <c r="H211" s="144"/>
      <c r="I211" s="144"/>
      <c r="J211" s="144"/>
      <c r="K211" s="144"/>
      <c r="L211" s="144"/>
    </row>
    <row r="212" spans="1:12">
      <c r="A212" s="144"/>
      <c r="B212" s="144"/>
      <c r="C212" s="144"/>
      <c r="D212" s="144"/>
      <c r="E212" s="144"/>
      <c r="F212" s="144"/>
      <c r="G212" s="144"/>
      <c r="H212" s="144"/>
      <c r="I212" s="144"/>
      <c r="J212" s="144"/>
      <c r="K212" s="144"/>
      <c r="L212" s="144"/>
    </row>
    <row r="213" spans="1:12">
      <c r="A213" s="144"/>
      <c r="B213" s="144"/>
      <c r="C213" s="144"/>
      <c r="D213" s="144"/>
      <c r="E213" s="144"/>
      <c r="F213" s="144"/>
      <c r="G213" s="144"/>
      <c r="H213" s="144"/>
      <c r="I213" s="144"/>
      <c r="J213" s="144"/>
      <c r="K213" s="144"/>
      <c r="L213" s="144"/>
    </row>
    <row r="214" spans="1:12">
      <c r="A214" s="144"/>
      <c r="B214" s="144"/>
      <c r="C214" s="144"/>
      <c r="D214" s="144"/>
      <c r="E214" s="144"/>
      <c r="F214" s="144"/>
      <c r="G214" s="144"/>
      <c r="H214" s="144"/>
      <c r="I214" s="144"/>
      <c r="J214" s="144"/>
      <c r="K214" s="144"/>
      <c r="L214" s="144"/>
    </row>
    <row r="215" spans="1:12">
      <c r="A215" s="144"/>
      <c r="B215" s="144"/>
      <c r="C215" s="144"/>
      <c r="D215" s="144"/>
      <c r="E215" s="144"/>
      <c r="F215" s="144"/>
      <c r="G215" s="144"/>
      <c r="H215" s="144"/>
      <c r="I215" s="144"/>
      <c r="J215" s="144"/>
      <c r="K215" s="144"/>
      <c r="L215" s="144"/>
    </row>
    <row r="216" spans="1:12">
      <c r="A216" s="144"/>
      <c r="B216" s="144"/>
      <c r="C216" s="144"/>
      <c r="D216" s="144"/>
      <c r="E216" s="144"/>
      <c r="F216" s="144"/>
      <c r="G216" s="144"/>
      <c r="H216" s="144"/>
      <c r="I216" s="144"/>
      <c r="J216" s="144"/>
      <c r="K216" s="144"/>
      <c r="L216" s="144"/>
    </row>
    <row r="217" spans="1:12">
      <c r="A217" s="144"/>
      <c r="B217" s="144"/>
      <c r="C217" s="144"/>
      <c r="D217" s="144"/>
      <c r="E217" s="144"/>
      <c r="F217" s="144"/>
      <c r="G217" s="144"/>
      <c r="H217" s="144"/>
      <c r="I217" s="144"/>
      <c r="J217" s="144"/>
      <c r="K217" s="144"/>
      <c r="L217" s="144"/>
    </row>
    <row r="218" spans="1:12">
      <c r="A218" s="144"/>
      <c r="B218" s="144"/>
      <c r="C218" s="144"/>
      <c r="D218" s="144"/>
      <c r="E218" s="144"/>
      <c r="F218" s="144"/>
      <c r="G218" s="144"/>
      <c r="H218" s="144"/>
      <c r="I218" s="144"/>
      <c r="J218" s="144"/>
      <c r="K218" s="144"/>
      <c r="L218" s="144"/>
    </row>
    <row r="219" spans="1:12">
      <c r="A219" s="144"/>
      <c r="B219" s="144"/>
      <c r="C219" s="144"/>
      <c r="D219" s="144"/>
      <c r="E219" s="144"/>
      <c r="F219" s="144"/>
      <c r="G219" s="144"/>
      <c r="H219" s="144"/>
      <c r="I219" s="144"/>
      <c r="J219" s="144"/>
      <c r="K219" s="144"/>
      <c r="L219" s="144"/>
    </row>
    <row r="220" spans="1:12">
      <c r="A220" s="144"/>
      <c r="B220" s="144"/>
      <c r="C220" s="144"/>
      <c r="D220" s="144"/>
      <c r="E220" s="144"/>
      <c r="F220" s="144"/>
      <c r="G220" s="144"/>
      <c r="H220" s="144"/>
      <c r="I220" s="144"/>
      <c r="J220" s="144"/>
      <c r="K220" s="144"/>
      <c r="L220" s="144"/>
    </row>
    <row r="221" spans="1:12">
      <c r="A221" s="144"/>
      <c r="B221" s="144"/>
      <c r="C221" s="144"/>
      <c r="D221" s="144"/>
      <c r="E221" s="144"/>
      <c r="F221" s="144"/>
      <c r="G221" s="144"/>
      <c r="H221" s="144"/>
      <c r="I221" s="144"/>
      <c r="J221" s="144"/>
      <c r="K221" s="144"/>
      <c r="L221" s="144"/>
    </row>
    <row r="222" spans="1:12">
      <c r="A222" s="144"/>
      <c r="B222" s="144"/>
      <c r="C222" s="144"/>
      <c r="D222" s="144"/>
      <c r="E222" s="144"/>
      <c r="F222" s="144"/>
      <c r="G222" s="144"/>
      <c r="H222" s="144"/>
      <c r="I222" s="144"/>
      <c r="J222" s="144"/>
      <c r="K222" s="144"/>
      <c r="L222" s="144"/>
    </row>
    <row r="223" spans="1:12">
      <c r="A223" s="144"/>
      <c r="B223" s="144"/>
      <c r="C223" s="144"/>
      <c r="D223" s="144"/>
      <c r="E223" s="144"/>
      <c r="F223" s="144"/>
      <c r="G223" s="144"/>
      <c r="H223" s="144"/>
      <c r="I223" s="144"/>
      <c r="J223" s="144"/>
      <c r="K223" s="144"/>
      <c r="L223" s="144"/>
    </row>
    <row r="224" spans="1:12">
      <c r="A224" s="144"/>
      <c r="B224" s="144"/>
      <c r="C224" s="144"/>
      <c r="D224" s="144"/>
      <c r="E224" s="144"/>
      <c r="F224" s="144"/>
      <c r="G224" s="144"/>
      <c r="H224" s="144"/>
      <c r="I224" s="144"/>
      <c r="J224" s="144"/>
      <c r="K224" s="144"/>
      <c r="L224" s="144"/>
    </row>
    <row r="225" spans="1:12">
      <c r="A225" s="144"/>
      <c r="B225" s="144"/>
      <c r="C225" s="144"/>
      <c r="D225" s="144"/>
      <c r="E225" s="144"/>
      <c r="F225" s="144"/>
      <c r="G225" s="144"/>
      <c r="H225" s="144"/>
      <c r="I225" s="144"/>
      <c r="J225" s="144"/>
      <c r="K225" s="144"/>
      <c r="L225" s="144"/>
    </row>
    <row r="226" spans="1:12">
      <c r="A226" s="144"/>
      <c r="B226" s="144"/>
      <c r="C226" s="144"/>
      <c r="D226" s="144"/>
      <c r="E226" s="144"/>
      <c r="F226" s="144"/>
      <c r="G226" s="144"/>
      <c r="H226" s="144"/>
      <c r="I226" s="144"/>
      <c r="J226" s="144"/>
      <c r="K226" s="144"/>
      <c r="L226" s="144"/>
    </row>
    <row r="227" spans="1:12">
      <c r="A227" s="144"/>
      <c r="B227" s="144"/>
      <c r="C227" s="144"/>
      <c r="D227" s="144"/>
      <c r="E227" s="144"/>
      <c r="F227" s="144"/>
      <c r="G227" s="144"/>
      <c r="H227" s="144"/>
      <c r="I227" s="144"/>
      <c r="J227" s="144"/>
      <c r="K227" s="144"/>
      <c r="L227" s="144"/>
    </row>
    <row r="228" spans="1:12">
      <c r="A228" s="144"/>
      <c r="B228" s="144"/>
      <c r="C228" s="144"/>
      <c r="D228" s="144"/>
      <c r="E228" s="144"/>
      <c r="F228" s="144"/>
      <c r="G228" s="144"/>
      <c r="H228" s="144"/>
      <c r="I228" s="144"/>
      <c r="J228" s="144"/>
      <c r="K228" s="144"/>
      <c r="L228" s="144"/>
    </row>
    <row r="229" spans="1:12">
      <c r="A229" s="144"/>
      <c r="B229" s="144"/>
      <c r="C229" s="144"/>
      <c r="D229" s="144"/>
      <c r="E229" s="144"/>
      <c r="F229" s="144"/>
      <c r="G229" s="144"/>
      <c r="H229" s="144"/>
      <c r="I229" s="144"/>
      <c r="J229" s="144"/>
      <c r="K229" s="144"/>
      <c r="L229" s="144"/>
    </row>
    <row r="230" spans="1:12">
      <c r="A230" s="144"/>
      <c r="B230" s="144"/>
      <c r="C230" s="144"/>
      <c r="D230" s="144"/>
      <c r="E230" s="144"/>
      <c r="F230" s="144"/>
      <c r="G230" s="144"/>
      <c r="H230" s="144"/>
      <c r="I230" s="144"/>
      <c r="J230" s="144"/>
      <c r="K230" s="144"/>
      <c r="L230" s="144"/>
    </row>
    <row r="231" spans="1:12">
      <c r="A231" s="144"/>
      <c r="B231" s="144"/>
      <c r="C231" s="144"/>
      <c r="D231" s="144"/>
      <c r="E231" s="144"/>
      <c r="F231" s="144"/>
      <c r="G231" s="144"/>
      <c r="H231" s="144"/>
      <c r="I231" s="144"/>
      <c r="J231" s="144"/>
      <c r="K231" s="144"/>
      <c r="L231" s="144"/>
    </row>
    <row r="232" spans="1:12">
      <c r="A232" s="144"/>
      <c r="B232" s="144"/>
      <c r="C232" s="144"/>
      <c r="D232" s="144"/>
      <c r="E232" s="144"/>
      <c r="F232" s="144"/>
      <c r="G232" s="144"/>
      <c r="H232" s="144"/>
      <c r="I232" s="144"/>
      <c r="J232" s="144"/>
      <c r="K232" s="144"/>
      <c r="L232" s="144"/>
    </row>
    <row r="233" spans="1:12">
      <c r="A233" s="144"/>
      <c r="B233" s="144"/>
      <c r="C233" s="144"/>
      <c r="D233" s="144"/>
      <c r="E233" s="144"/>
      <c r="F233" s="144"/>
      <c r="G233" s="144"/>
      <c r="H233" s="144"/>
      <c r="I233" s="144"/>
      <c r="J233" s="144"/>
      <c r="K233" s="144"/>
      <c r="L233" s="144"/>
    </row>
    <row r="234" spans="1:12">
      <c r="A234" s="144"/>
      <c r="B234" s="144"/>
      <c r="C234" s="144"/>
      <c r="D234" s="144"/>
      <c r="E234" s="144"/>
      <c r="F234" s="144"/>
      <c r="G234" s="144"/>
      <c r="H234" s="144"/>
      <c r="I234" s="144"/>
      <c r="J234" s="144"/>
      <c r="K234" s="144"/>
      <c r="L234" s="144"/>
    </row>
    <row r="235" spans="1:12">
      <c r="A235" s="144"/>
      <c r="B235" s="144"/>
      <c r="C235" s="144"/>
      <c r="D235" s="144"/>
      <c r="E235" s="144"/>
      <c r="F235" s="144"/>
      <c r="G235" s="144"/>
      <c r="H235" s="144"/>
      <c r="I235" s="144"/>
      <c r="J235" s="144"/>
      <c r="K235" s="144"/>
      <c r="L235" s="144"/>
    </row>
    <row r="236" spans="1:12">
      <c r="A236" s="144"/>
      <c r="B236" s="144"/>
      <c r="C236" s="144"/>
      <c r="D236" s="144"/>
      <c r="E236" s="144"/>
      <c r="F236" s="144"/>
      <c r="G236" s="144"/>
      <c r="H236" s="144"/>
      <c r="I236" s="144"/>
      <c r="J236" s="144"/>
      <c r="K236" s="144"/>
      <c r="L236" s="144"/>
    </row>
    <row r="237" spans="1:12">
      <c r="A237" s="144"/>
      <c r="B237" s="144"/>
      <c r="C237" s="144"/>
      <c r="D237" s="144"/>
      <c r="E237" s="144"/>
      <c r="F237" s="144"/>
      <c r="G237" s="144"/>
      <c r="H237" s="144"/>
      <c r="I237" s="144"/>
      <c r="J237" s="144"/>
      <c r="K237" s="144"/>
      <c r="L237" s="144"/>
    </row>
    <row r="238" spans="1:12">
      <c r="A238" s="144"/>
      <c r="B238" s="144"/>
      <c r="C238" s="144"/>
      <c r="D238" s="144"/>
      <c r="E238" s="144"/>
      <c r="F238" s="144"/>
      <c r="G238" s="144"/>
      <c r="H238" s="144"/>
      <c r="I238" s="144"/>
      <c r="J238" s="144"/>
      <c r="K238" s="144"/>
      <c r="L238" s="144"/>
    </row>
  </sheetData>
  <sheetProtection selectLockedCells="1" selectUnlockedCells="1"/>
  <mergeCells count="114">
    <mergeCell ref="O29:R29"/>
    <mergeCell ref="O30:R30"/>
    <mergeCell ref="M25:Q25"/>
    <mergeCell ref="O27:R27"/>
    <mergeCell ref="O28:R28"/>
    <mergeCell ref="E3:H3"/>
    <mergeCell ref="B5:D5"/>
    <mergeCell ref="O5:R5"/>
    <mergeCell ref="O6:R6"/>
    <mergeCell ref="O7:R7"/>
    <mergeCell ref="O8:R8"/>
    <mergeCell ref="B3:D3"/>
    <mergeCell ref="B7:D7"/>
    <mergeCell ref="B8:D8"/>
    <mergeCell ref="C15:I15"/>
    <mergeCell ref="I3:K3"/>
    <mergeCell ref="H6:K6"/>
    <mergeCell ref="H7:K7"/>
    <mergeCell ref="H8:K8"/>
    <mergeCell ref="O16:R16"/>
    <mergeCell ref="O17:R17"/>
    <mergeCell ref="C13:H13"/>
    <mergeCell ref="B9:D9"/>
    <mergeCell ref="O26:R26"/>
    <mergeCell ref="O31:R31"/>
    <mergeCell ref="O32:R32"/>
    <mergeCell ref="C209:D209"/>
    <mergeCell ref="C210:D210"/>
    <mergeCell ref="E124:H124"/>
    <mergeCell ref="E125:H125"/>
    <mergeCell ref="E126:H126"/>
    <mergeCell ref="E127:H127"/>
    <mergeCell ref="E128:H128"/>
    <mergeCell ref="B172:C172"/>
    <mergeCell ref="O48:R48"/>
    <mergeCell ref="O49:R49"/>
    <mergeCell ref="E48:H48"/>
    <mergeCell ref="E49:H49"/>
    <mergeCell ref="B173:C173"/>
    <mergeCell ref="O56:R56"/>
    <mergeCell ref="O45:R45"/>
    <mergeCell ref="O46:R46"/>
    <mergeCell ref="E42:H42"/>
    <mergeCell ref="E32:H32"/>
    <mergeCell ref="E33:H33"/>
    <mergeCell ref="E34:H34"/>
    <mergeCell ref="E45:H45"/>
    <mergeCell ref="C148:D148"/>
    <mergeCell ref="B175:C175"/>
    <mergeCell ref="B174:C174"/>
    <mergeCell ref="B6:D6"/>
    <mergeCell ref="H5:K5"/>
    <mergeCell ref="C24:I24"/>
    <mergeCell ref="C203:D203"/>
    <mergeCell ref="A171:C171"/>
    <mergeCell ref="C74:G74"/>
    <mergeCell ref="C110:H110"/>
    <mergeCell ref="C111:H111"/>
    <mergeCell ref="E136:G136"/>
    <mergeCell ref="E137:G137"/>
    <mergeCell ref="E55:H55"/>
    <mergeCell ref="E47:H47"/>
    <mergeCell ref="E64:G64"/>
    <mergeCell ref="E56:H56"/>
    <mergeCell ref="E50:H50"/>
    <mergeCell ref="E51:H51"/>
    <mergeCell ref="E52:H52"/>
    <mergeCell ref="E53:H53"/>
    <mergeCell ref="C150:D150"/>
    <mergeCell ref="H150:J150"/>
    <mergeCell ref="C154:J154"/>
    <mergeCell ref="C149:D149"/>
    <mergeCell ref="E151:J151"/>
    <mergeCell ref="C86:D86"/>
    <mergeCell ref="C87:D87"/>
    <mergeCell ref="C27:I27"/>
    <mergeCell ref="C16:I16"/>
    <mergeCell ref="C17:I17"/>
    <mergeCell ref="C18:I18"/>
    <mergeCell ref="C23:I23"/>
    <mergeCell ref="E20:F20"/>
    <mergeCell ref="G20:J20"/>
    <mergeCell ref="C75:I75"/>
    <mergeCell ref="B118:D118"/>
    <mergeCell ref="E118:J118"/>
    <mergeCell ref="C109:H109"/>
    <mergeCell ref="B119:D119"/>
    <mergeCell ref="B120:D120"/>
    <mergeCell ref="B121:D121"/>
    <mergeCell ref="E119:J119"/>
    <mergeCell ref="E120:J120"/>
    <mergeCell ref="E121:J121"/>
    <mergeCell ref="E46:H46"/>
    <mergeCell ref="E54:H54"/>
    <mergeCell ref="O22:R22"/>
    <mergeCell ref="O23:R23"/>
    <mergeCell ref="O18:R18"/>
    <mergeCell ref="H9:K9"/>
    <mergeCell ref="O15:R15"/>
    <mergeCell ref="O9:R9"/>
    <mergeCell ref="O10:R10"/>
    <mergeCell ref="O11:R11"/>
    <mergeCell ref="O14:R14"/>
    <mergeCell ref="O21:R21"/>
    <mergeCell ref="O57:R57"/>
    <mergeCell ref="O33:R33"/>
    <mergeCell ref="O36:R36"/>
    <mergeCell ref="O37:R37"/>
    <mergeCell ref="O38:R38"/>
    <mergeCell ref="O39:R39"/>
    <mergeCell ref="O40:R40"/>
    <mergeCell ref="O41:R41"/>
    <mergeCell ref="O42:R42"/>
    <mergeCell ref="O44:R44"/>
  </mergeCells>
  <phoneticPr fontId="2"/>
  <printOptions gridLinesSet="0"/>
  <pageMargins left="0.78740157480314965" right="0.78740157480314965" top="0.78740157480314965" bottom="0.98425196850393704" header="0.51181102362204722" footer="0.51181102362204722"/>
  <pageSetup paperSize="9" orientation="portrait" horizontalDpi="300" verticalDpi="0"/>
  <headerFooter>
    <oddHeader>&amp;LAtelier a+e&amp;CKakunin input system&amp;R&amp;D</oddHeader>
    <oddFooter>- &amp;P -</oddFooter>
  </headerFooter>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申請書</vt:lpstr>
      <vt:lpstr>入力シート</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確認申請書一括作成シートv10.04β</dc:title>
  <dc:subject>2016年6月1日施行　改正基準補対応</dc:subject>
  <dc:creator>設計工房ａ＋ｅ 山田哲夫</dc:creator>
  <cp:keywords>http://www.apluse.co.jp/</cp:keywords>
  <dc:description>「最小限の入力で最大の効果」を目的に作成した。重複する項目はリンクに依る自動入力。床面積、建蔽率、容積率、車庫や地階の容積緩和も自動判定して計算する。_x000d_ 標準的入力は入力シートの着色部分のみで可能。直接申請書に入力も可能。</dc:description>
  <cp:lastModifiedBy>山田 哲夫</cp:lastModifiedBy>
  <cp:lastPrinted>2019-03-12T05:28:41Z</cp:lastPrinted>
  <dcterms:created xsi:type="dcterms:W3CDTF">2002-09-13T05:01:07Z</dcterms:created>
  <dcterms:modified xsi:type="dcterms:W3CDTF">2019-03-12T06:40:31Z</dcterms:modified>
  <cp:category/>
</cp:coreProperties>
</file>